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30" windowWidth="11340" windowHeight="8580" tabRatio="922" activeTab="3"/>
  </bookViews>
  <sheets>
    <sheet name="ист" sheetId="41" r:id="rId1"/>
    <sheet name="дох" sheetId="40" r:id="rId2"/>
    <sheet name="расх 16 г" sheetId="12" r:id="rId3"/>
    <sheet name="рба" sheetId="43" r:id="rId4"/>
  </sheets>
  <calcPr calcId="125725"/>
</workbook>
</file>

<file path=xl/calcChain.xml><?xml version="1.0" encoding="utf-8"?>
<calcChain xmlns="http://schemas.openxmlformats.org/spreadsheetml/2006/main">
  <c r="G9" i="43"/>
  <c r="H9"/>
  <c r="I9"/>
  <c r="J9"/>
  <c r="K9"/>
  <c r="L9"/>
  <c r="M9"/>
  <c r="N9"/>
  <c r="O9"/>
  <c r="P9"/>
  <c r="Q9"/>
  <c r="R9"/>
  <c r="S9"/>
  <c r="T9"/>
  <c r="U9"/>
  <c r="G10"/>
  <c r="H10"/>
  <c r="I10"/>
  <c r="J10"/>
  <c r="K10"/>
  <c r="L10"/>
  <c r="M10"/>
  <c r="N10"/>
  <c r="O10"/>
  <c r="P10"/>
  <c r="Q10"/>
  <c r="R10"/>
  <c r="S10"/>
  <c r="T10"/>
  <c r="U10"/>
  <c r="G11"/>
  <c r="H11"/>
  <c r="I11"/>
  <c r="J11"/>
  <c r="K11"/>
  <c r="L11"/>
  <c r="M11"/>
  <c r="N11"/>
  <c r="O11"/>
  <c r="P11"/>
  <c r="Q11"/>
  <c r="R11"/>
  <c r="S11"/>
  <c r="T11"/>
  <c r="U11"/>
  <c r="G12"/>
  <c r="H12"/>
  <c r="I12"/>
  <c r="J12"/>
  <c r="K12"/>
  <c r="L12"/>
  <c r="M12"/>
  <c r="N12"/>
  <c r="O12"/>
  <c r="P12"/>
  <c r="Q12"/>
  <c r="R12"/>
  <c r="S12"/>
  <c r="T12"/>
  <c r="U12"/>
  <c r="G13"/>
  <c r="I13"/>
  <c r="K13"/>
  <c r="M13"/>
  <c r="O13"/>
  <c r="Q13"/>
  <c r="S13"/>
  <c r="U13"/>
  <c r="I14"/>
  <c r="K14"/>
  <c r="M14"/>
  <c r="O14"/>
  <c r="Q14"/>
  <c r="S14"/>
  <c r="U14"/>
  <c r="I15"/>
  <c r="K15"/>
  <c r="M15"/>
  <c r="O15"/>
  <c r="Q15"/>
  <c r="S15"/>
  <c r="U15"/>
  <c r="G16"/>
  <c r="H16"/>
  <c r="I16"/>
  <c r="J16"/>
  <c r="K16"/>
  <c r="L16"/>
  <c r="M16"/>
  <c r="N16"/>
  <c r="O16"/>
  <c r="P16"/>
  <c r="Q16"/>
  <c r="R16"/>
  <c r="S16"/>
  <c r="T16"/>
  <c r="U16"/>
  <c r="G17"/>
  <c r="H17"/>
  <c r="I17"/>
  <c r="J17"/>
  <c r="K17"/>
  <c r="L17"/>
  <c r="M17"/>
  <c r="N17"/>
  <c r="O17"/>
  <c r="P17"/>
  <c r="Q17"/>
  <c r="R17"/>
  <c r="S17"/>
  <c r="T17"/>
  <c r="U17"/>
  <c r="G18"/>
  <c r="H18"/>
  <c r="I18"/>
  <c r="J18"/>
  <c r="K18"/>
  <c r="L18"/>
  <c r="M18"/>
  <c r="N18"/>
  <c r="O18"/>
  <c r="P18"/>
  <c r="Q18"/>
  <c r="R18"/>
  <c r="S18"/>
  <c r="T18"/>
  <c r="U18"/>
  <c r="G19"/>
  <c r="I19"/>
  <c r="K19"/>
  <c r="M19"/>
  <c r="O19"/>
  <c r="Q19"/>
  <c r="S19"/>
  <c r="U19"/>
  <c r="I20"/>
  <c r="K20"/>
  <c r="M20"/>
  <c r="O20"/>
  <c r="Q20"/>
  <c r="S20"/>
  <c r="U20"/>
  <c r="I21"/>
  <c r="K21"/>
  <c r="M21"/>
  <c r="O21"/>
  <c r="Q21"/>
  <c r="S21"/>
  <c r="U21"/>
  <c r="G22"/>
  <c r="H22"/>
  <c r="I22"/>
  <c r="J22"/>
  <c r="K22"/>
  <c r="L22"/>
  <c r="M22"/>
  <c r="N22"/>
  <c r="O22"/>
  <c r="P22"/>
  <c r="Q22"/>
  <c r="R22"/>
  <c r="S22"/>
  <c r="T22"/>
  <c r="U22"/>
  <c r="G23"/>
  <c r="H23"/>
  <c r="I23"/>
  <c r="J23"/>
  <c r="K23"/>
  <c r="L23"/>
  <c r="M23"/>
  <c r="N23"/>
  <c r="O23"/>
  <c r="P23"/>
  <c r="Q23"/>
  <c r="R23"/>
  <c r="S23"/>
  <c r="T23"/>
  <c r="U23"/>
  <c r="G24"/>
  <c r="H24"/>
  <c r="I24"/>
  <c r="J24"/>
  <c r="K24"/>
  <c r="L24"/>
  <c r="M24"/>
  <c r="N24"/>
  <c r="O24"/>
  <c r="P24"/>
  <c r="Q24"/>
  <c r="R24"/>
  <c r="S24"/>
  <c r="T24"/>
  <c r="U24"/>
  <c r="G25"/>
  <c r="H25"/>
  <c r="I25"/>
  <c r="J25"/>
  <c r="K25"/>
  <c r="L25"/>
  <c r="M25"/>
  <c r="N25"/>
  <c r="O25"/>
  <c r="P25"/>
  <c r="Q25"/>
  <c r="R25"/>
  <c r="S25"/>
  <c r="T25"/>
  <c r="U25"/>
  <c r="G26"/>
  <c r="I26"/>
  <c r="K26"/>
  <c r="M26"/>
  <c r="N26"/>
  <c r="O26"/>
  <c r="P26"/>
  <c r="Q26"/>
  <c r="R26"/>
  <c r="S26"/>
  <c r="T26"/>
  <c r="U26"/>
  <c r="G27"/>
  <c r="I27"/>
  <c r="K27"/>
  <c r="M27"/>
  <c r="O27"/>
  <c r="Q27"/>
  <c r="S27"/>
  <c r="U27"/>
  <c r="I28"/>
  <c r="K28"/>
  <c r="M28"/>
  <c r="O28"/>
  <c r="Q28"/>
  <c r="S28"/>
  <c r="U28"/>
  <c r="G29"/>
  <c r="I29"/>
  <c r="K29"/>
  <c r="M29"/>
  <c r="O29"/>
  <c r="Q29"/>
  <c r="S29"/>
  <c r="U29"/>
  <c r="G30"/>
  <c r="I30"/>
  <c r="K30"/>
  <c r="M30"/>
  <c r="O30"/>
  <c r="P30"/>
  <c r="Q30"/>
  <c r="R30"/>
  <c r="S30"/>
  <c r="T30"/>
  <c r="U30"/>
  <c r="G31"/>
  <c r="I31"/>
  <c r="K31"/>
  <c r="M31"/>
  <c r="O31"/>
  <c r="P31"/>
  <c r="Q31"/>
  <c r="R31"/>
  <c r="S31"/>
  <c r="T31"/>
  <c r="U31"/>
  <c r="G32"/>
  <c r="I32"/>
  <c r="K32"/>
  <c r="M32"/>
  <c r="O32"/>
  <c r="Q32"/>
  <c r="S32"/>
  <c r="U32"/>
  <c r="G33"/>
  <c r="I33"/>
  <c r="K33"/>
  <c r="M33"/>
  <c r="O33"/>
  <c r="Q33"/>
  <c r="S33"/>
  <c r="U33"/>
  <c r="G34"/>
  <c r="I34"/>
  <c r="K34"/>
  <c r="M34"/>
  <c r="O34"/>
  <c r="P34"/>
  <c r="Q34"/>
  <c r="R34"/>
  <c r="S34"/>
  <c r="T34"/>
  <c r="U34"/>
  <c r="I35"/>
  <c r="K35"/>
  <c r="M35"/>
  <c r="O35"/>
  <c r="Q35"/>
  <c r="S35"/>
  <c r="U35"/>
  <c r="G36"/>
  <c r="I36"/>
  <c r="K36"/>
  <c r="M36"/>
  <c r="O36"/>
  <c r="Q36"/>
  <c r="S36"/>
  <c r="U36"/>
  <c r="I37"/>
  <c r="K37"/>
  <c r="M37"/>
  <c r="O37"/>
  <c r="Q37"/>
  <c r="S37"/>
  <c r="U37"/>
  <c r="I38"/>
  <c r="K38"/>
  <c r="M38"/>
  <c r="O38"/>
  <c r="Q38"/>
  <c r="S38"/>
  <c r="U38"/>
  <c r="G39"/>
  <c r="I39"/>
  <c r="K39"/>
  <c r="M39"/>
  <c r="O39"/>
  <c r="Q39"/>
  <c r="S39"/>
  <c r="U39"/>
  <c r="G40"/>
  <c r="H40"/>
  <c r="I40"/>
  <c r="J40"/>
  <c r="K40"/>
  <c r="L40"/>
  <c r="M40"/>
  <c r="N40"/>
  <c r="O40"/>
  <c r="P40"/>
  <c r="Q40"/>
  <c r="R40"/>
  <c r="S40"/>
  <c r="T40"/>
  <c r="U40"/>
  <c r="I41"/>
  <c r="K41"/>
  <c r="M41"/>
  <c r="O41"/>
  <c r="Q41"/>
  <c r="S41"/>
  <c r="U41"/>
  <c r="G42"/>
  <c r="H42"/>
  <c r="I42"/>
  <c r="J42"/>
  <c r="K42"/>
  <c r="L42"/>
  <c r="M42"/>
  <c r="N42"/>
  <c r="O42"/>
  <c r="P42"/>
  <c r="Q42"/>
  <c r="R42"/>
  <c r="S42"/>
  <c r="T42"/>
  <c r="U42"/>
  <c r="G43"/>
  <c r="H43"/>
  <c r="I43"/>
  <c r="J43"/>
  <c r="K43"/>
  <c r="L43"/>
  <c r="M43"/>
  <c r="N43"/>
  <c r="O43"/>
  <c r="P43"/>
  <c r="Q43"/>
  <c r="R43"/>
  <c r="S43"/>
  <c r="T43"/>
  <c r="U43"/>
  <c r="G44"/>
  <c r="H44"/>
  <c r="I44"/>
  <c r="J44"/>
  <c r="K44"/>
  <c r="L44"/>
  <c r="M44"/>
  <c r="N44"/>
  <c r="O44"/>
  <c r="P44"/>
  <c r="Q44"/>
  <c r="R44"/>
  <c r="S44"/>
  <c r="T44"/>
  <c r="U44"/>
  <c r="I45"/>
  <c r="K45"/>
  <c r="M45"/>
  <c r="O45"/>
  <c r="Q45"/>
  <c r="S45"/>
  <c r="U45"/>
  <c r="I46"/>
  <c r="K46"/>
  <c r="M46"/>
  <c r="O46"/>
  <c r="Q46"/>
  <c r="S46"/>
  <c r="U46"/>
  <c r="I47"/>
  <c r="K47"/>
  <c r="M47"/>
  <c r="O47"/>
  <c r="Q47"/>
  <c r="S47"/>
  <c r="U47"/>
  <c r="G48"/>
  <c r="H48"/>
  <c r="I48"/>
  <c r="J48"/>
  <c r="K48"/>
  <c r="L48"/>
  <c r="M48"/>
  <c r="N48"/>
  <c r="O48"/>
  <c r="P48"/>
  <c r="Q48"/>
  <c r="R48"/>
  <c r="S48"/>
  <c r="T48"/>
  <c r="U48"/>
  <c r="I49"/>
  <c r="K49"/>
  <c r="M49"/>
  <c r="O49"/>
  <c r="Q49"/>
  <c r="S49"/>
  <c r="U49"/>
  <c r="G50"/>
  <c r="H50"/>
  <c r="I50"/>
  <c r="J50"/>
  <c r="K50"/>
  <c r="L50"/>
  <c r="M50"/>
  <c r="N50"/>
  <c r="O50"/>
  <c r="P50"/>
  <c r="Q50"/>
  <c r="R50"/>
  <c r="S50"/>
  <c r="T50"/>
  <c r="U50"/>
  <c r="G51"/>
  <c r="I51"/>
  <c r="K51"/>
  <c r="L51"/>
  <c r="M51"/>
  <c r="N51"/>
  <c r="O51"/>
  <c r="P51"/>
  <c r="Q51"/>
  <c r="R51"/>
  <c r="S51"/>
  <c r="T51"/>
  <c r="U51"/>
  <c r="G52"/>
  <c r="H52"/>
  <c r="I52"/>
  <c r="J52"/>
  <c r="K52"/>
  <c r="L52"/>
  <c r="M52"/>
  <c r="N52"/>
  <c r="O52"/>
  <c r="P52"/>
  <c r="Q52"/>
  <c r="R52"/>
  <c r="S52"/>
  <c r="T52"/>
  <c r="U52"/>
  <c r="G53"/>
  <c r="I53"/>
  <c r="K53"/>
  <c r="L53"/>
  <c r="M53"/>
  <c r="N53"/>
  <c r="O53"/>
  <c r="P53"/>
  <c r="Q53"/>
  <c r="R53"/>
  <c r="S53"/>
  <c r="T53"/>
  <c r="U53"/>
  <c r="I54"/>
  <c r="K54"/>
  <c r="M54"/>
  <c r="O54"/>
  <c r="Q54"/>
  <c r="S54"/>
  <c r="U54"/>
  <c r="I55"/>
  <c r="K55"/>
  <c r="M55"/>
  <c r="O55"/>
  <c r="Q55"/>
  <c r="S55"/>
  <c r="U55"/>
  <c r="G56"/>
  <c r="I56"/>
  <c r="K56"/>
  <c r="M56"/>
  <c r="O56"/>
  <c r="Q56"/>
  <c r="S56"/>
  <c r="U56"/>
  <c r="I57"/>
  <c r="K57"/>
  <c r="M57"/>
  <c r="O57"/>
  <c r="Q57"/>
  <c r="S57"/>
  <c r="U57"/>
  <c r="G58"/>
  <c r="I58"/>
  <c r="K58"/>
  <c r="M58"/>
  <c r="O58"/>
  <c r="Q58"/>
  <c r="S58"/>
  <c r="U58"/>
  <c r="G59"/>
  <c r="H59"/>
  <c r="I59"/>
  <c r="J59"/>
  <c r="K59"/>
  <c r="L59"/>
  <c r="M59"/>
  <c r="N59"/>
  <c r="O59"/>
  <c r="P59"/>
  <c r="Q59"/>
  <c r="R59"/>
  <c r="S59"/>
  <c r="T59"/>
  <c r="U59"/>
  <c r="G60"/>
  <c r="H60"/>
  <c r="I60"/>
  <c r="J60"/>
  <c r="K60"/>
  <c r="L60"/>
  <c r="M60"/>
  <c r="N60"/>
  <c r="O60"/>
  <c r="P60"/>
  <c r="Q60"/>
  <c r="R60"/>
  <c r="S60"/>
  <c r="T60"/>
  <c r="U60"/>
  <c r="I61"/>
  <c r="K61"/>
  <c r="M61"/>
  <c r="O61"/>
  <c r="Q61"/>
  <c r="S61"/>
  <c r="U61"/>
  <c r="G62"/>
  <c r="H62"/>
  <c r="I62"/>
  <c r="J62"/>
  <c r="K62"/>
  <c r="L62"/>
  <c r="M62"/>
  <c r="N62"/>
  <c r="O62"/>
  <c r="P62"/>
  <c r="Q62"/>
  <c r="R62"/>
  <c r="S62"/>
  <c r="T62"/>
  <c r="U62"/>
  <c r="G63"/>
  <c r="H63"/>
  <c r="I63"/>
  <c r="J63"/>
  <c r="K63"/>
  <c r="L63"/>
  <c r="M63"/>
  <c r="N63"/>
  <c r="O63"/>
  <c r="P63"/>
  <c r="Q63"/>
  <c r="R63"/>
  <c r="S63"/>
  <c r="T63"/>
  <c r="U63"/>
  <c r="I64"/>
  <c r="K64"/>
  <c r="M64"/>
  <c r="O64"/>
  <c r="Q64"/>
  <c r="S64"/>
  <c r="U64"/>
  <c r="G65"/>
  <c r="H65"/>
  <c r="I65"/>
  <c r="J65"/>
  <c r="K65"/>
  <c r="L65"/>
  <c r="M65"/>
  <c r="N65"/>
  <c r="O65"/>
  <c r="P65"/>
  <c r="Q65"/>
  <c r="R65"/>
  <c r="S65"/>
  <c r="T65"/>
  <c r="U65"/>
  <c r="G66"/>
  <c r="H66"/>
  <c r="I66"/>
  <c r="J66"/>
  <c r="K66"/>
  <c r="L66"/>
  <c r="M66"/>
  <c r="N66"/>
  <c r="O66"/>
  <c r="P66"/>
  <c r="Q66"/>
  <c r="R66"/>
  <c r="S66"/>
  <c r="T66"/>
  <c r="U66"/>
  <c r="G67"/>
  <c r="H67"/>
  <c r="I67"/>
  <c r="J67"/>
  <c r="K67"/>
  <c r="L67"/>
  <c r="M67"/>
  <c r="N67"/>
  <c r="O67"/>
  <c r="P67"/>
  <c r="Q67"/>
  <c r="R67"/>
  <c r="S67"/>
  <c r="T67"/>
  <c r="U67"/>
  <c r="G68"/>
  <c r="H68"/>
  <c r="I68"/>
  <c r="J68"/>
  <c r="K68"/>
  <c r="L68"/>
  <c r="M68"/>
  <c r="N68"/>
  <c r="O68"/>
  <c r="P68"/>
  <c r="Q68"/>
  <c r="R68"/>
  <c r="S68"/>
  <c r="T68"/>
  <c r="U68"/>
  <c r="G69"/>
  <c r="I69"/>
  <c r="J69"/>
  <c r="K69"/>
  <c r="L69"/>
  <c r="M69"/>
  <c r="N69"/>
  <c r="O69"/>
  <c r="P69"/>
  <c r="Q69"/>
  <c r="R69"/>
  <c r="S69"/>
  <c r="T69"/>
  <c r="U69"/>
  <c r="I70"/>
  <c r="K70"/>
  <c r="M70"/>
  <c r="O70"/>
  <c r="Q70"/>
  <c r="S70"/>
  <c r="U70"/>
  <c r="I71"/>
  <c r="K71"/>
  <c r="M71"/>
  <c r="O71"/>
  <c r="Q71"/>
  <c r="S71"/>
  <c r="U71"/>
  <c r="G72"/>
  <c r="I72"/>
  <c r="J72"/>
  <c r="K72"/>
  <c r="L72"/>
  <c r="M72"/>
  <c r="N72"/>
  <c r="O72"/>
  <c r="P72"/>
  <c r="Q72"/>
  <c r="R72"/>
  <c r="S72"/>
  <c r="T72"/>
  <c r="U72"/>
  <c r="I73"/>
  <c r="K73"/>
  <c r="M73"/>
  <c r="O73"/>
  <c r="Q73"/>
  <c r="S73"/>
  <c r="U73"/>
  <c r="I74"/>
  <c r="K74"/>
  <c r="M74"/>
  <c r="O74"/>
  <c r="Q74"/>
  <c r="S74"/>
  <c r="U74"/>
  <c r="G75"/>
  <c r="H75"/>
  <c r="I75"/>
  <c r="J75"/>
  <c r="K75"/>
  <c r="L75"/>
  <c r="M75"/>
  <c r="N75"/>
  <c r="O75"/>
  <c r="P75"/>
  <c r="Q75"/>
  <c r="R75"/>
  <c r="S75"/>
  <c r="T75"/>
  <c r="U75"/>
  <c r="G76"/>
  <c r="H76"/>
  <c r="I76"/>
  <c r="J76"/>
  <c r="K76"/>
  <c r="L76"/>
  <c r="M76"/>
  <c r="N76"/>
  <c r="O76"/>
  <c r="P76"/>
  <c r="Q76"/>
  <c r="R76"/>
  <c r="S76"/>
  <c r="T76"/>
  <c r="U76"/>
  <c r="G77"/>
  <c r="H77"/>
  <c r="I77"/>
  <c r="J77"/>
  <c r="K77"/>
  <c r="L77"/>
  <c r="M77"/>
  <c r="N77"/>
  <c r="O77"/>
  <c r="P77"/>
  <c r="Q77"/>
  <c r="R77"/>
  <c r="S77"/>
  <c r="T77"/>
  <c r="U77"/>
  <c r="G78"/>
  <c r="H78"/>
  <c r="I78"/>
  <c r="J78"/>
  <c r="K78"/>
  <c r="L78"/>
  <c r="M78"/>
  <c r="N78"/>
  <c r="O78"/>
  <c r="P78"/>
  <c r="Q78"/>
  <c r="R78"/>
  <c r="S78"/>
  <c r="T78"/>
  <c r="U78"/>
  <c r="I79"/>
  <c r="K79"/>
  <c r="M79"/>
  <c r="O79"/>
  <c r="Q79"/>
  <c r="S79"/>
  <c r="U79"/>
  <c r="G80"/>
  <c r="H80"/>
  <c r="I80"/>
  <c r="J80"/>
  <c r="K80"/>
  <c r="L80"/>
  <c r="M80"/>
  <c r="N80"/>
  <c r="O80"/>
  <c r="P80"/>
  <c r="Q80"/>
  <c r="R80"/>
  <c r="S80"/>
  <c r="T80"/>
  <c r="U80"/>
  <c r="I81"/>
  <c r="K81"/>
  <c r="M81"/>
  <c r="O81"/>
  <c r="Q81"/>
  <c r="S81"/>
  <c r="U81"/>
  <c r="G82"/>
  <c r="H82"/>
  <c r="I82"/>
  <c r="J82"/>
  <c r="K82"/>
  <c r="L82"/>
  <c r="M82"/>
  <c r="N82"/>
  <c r="O82"/>
  <c r="P82"/>
  <c r="Q82"/>
  <c r="R82"/>
  <c r="S82"/>
  <c r="T82"/>
  <c r="U82"/>
  <c r="G83"/>
  <c r="H83"/>
  <c r="I83"/>
  <c r="J83"/>
  <c r="K83"/>
  <c r="L83"/>
  <c r="M83"/>
  <c r="N83"/>
  <c r="O83"/>
  <c r="P83"/>
  <c r="Q83"/>
  <c r="R83"/>
  <c r="S83"/>
  <c r="T83"/>
  <c r="U83"/>
  <c r="G84"/>
  <c r="H84"/>
  <c r="I84"/>
  <c r="J84"/>
  <c r="K84"/>
  <c r="L84"/>
  <c r="M84"/>
  <c r="N84"/>
  <c r="O84"/>
  <c r="P84"/>
  <c r="Q84"/>
  <c r="R84"/>
  <c r="S84"/>
  <c r="T84"/>
  <c r="U84"/>
  <c r="G85"/>
  <c r="H85"/>
  <c r="I85"/>
  <c r="J85"/>
  <c r="K85"/>
  <c r="L85"/>
  <c r="M85"/>
  <c r="N85"/>
  <c r="O85"/>
  <c r="P85"/>
  <c r="Q85"/>
  <c r="R85"/>
  <c r="S85"/>
  <c r="T85"/>
  <c r="U85"/>
  <c r="I86"/>
  <c r="K86"/>
  <c r="M86"/>
  <c r="O86"/>
  <c r="Q86"/>
  <c r="S86"/>
  <c r="U86"/>
  <c r="G87"/>
  <c r="H87"/>
  <c r="I87"/>
  <c r="J87"/>
  <c r="K87"/>
  <c r="L87"/>
  <c r="M87"/>
  <c r="N87"/>
  <c r="O87"/>
  <c r="P87"/>
  <c r="Q87"/>
  <c r="R87"/>
  <c r="S87"/>
  <c r="T87"/>
  <c r="U87"/>
  <c r="G88"/>
  <c r="H88"/>
  <c r="I88"/>
  <c r="J88"/>
  <c r="K88"/>
  <c r="L88"/>
  <c r="M88"/>
  <c r="N88"/>
  <c r="O88"/>
  <c r="P88"/>
  <c r="Q88"/>
  <c r="R88"/>
  <c r="S88"/>
  <c r="T88"/>
  <c r="U88"/>
  <c r="G89"/>
  <c r="H89"/>
  <c r="I89"/>
  <c r="J89"/>
  <c r="K89"/>
  <c r="L89"/>
  <c r="M89"/>
  <c r="N89"/>
  <c r="O89"/>
  <c r="P89"/>
  <c r="Q89"/>
  <c r="R89"/>
  <c r="S89"/>
  <c r="T89"/>
  <c r="U89"/>
  <c r="G90"/>
  <c r="H90"/>
  <c r="I90"/>
  <c r="J90"/>
  <c r="K90"/>
  <c r="L90"/>
  <c r="M90"/>
  <c r="N90"/>
  <c r="O90"/>
  <c r="P90"/>
  <c r="Q90"/>
  <c r="R90"/>
  <c r="S90"/>
  <c r="T90"/>
  <c r="U90"/>
  <c r="I91"/>
  <c r="K91"/>
  <c r="M91"/>
  <c r="O91"/>
  <c r="Q91"/>
  <c r="S91"/>
  <c r="U91"/>
  <c r="G92"/>
  <c r="H92"/>
  <c r="I92"/>
  <c r="J92"/>
  <c r="K92"/>
  <c r="L92"/>
  <c r="M92"/>
  <c r="N92"/>
  <c r="O92"/>
  <c r="P92"/>
  <c r="Q92"/>
  <c r="R92"/>
  <c r="S92"/>
  <c r="T92"/>
  <c r="U92"/>
  <c r="G93"/>
  <c r="H93"/>
  <c r="I93"/>
  <c r="J93"/>
  <c r="K93"/>
  <c r="L93"/>
  <c r="M93"/>
  <c r="N93"/>
  <c r="O93"/>
  <c r="P93"/>
  <c r="Q93"/>
  <c r="R93"/>
  <c r="S93"/>
  <c r="T93"/>
  <c r="U93"/>
  <c r="G94"/>
  <c r="H94"/>
  <c r="I94"/>
  <c r="J94"/>
  <c r="K94"/>
  <c r="L94"/>
  <c r="M94"/>
  <c r="N94"/>
  <c r="O94"/>
  <c r="P94"/>
  <c r="Q94"/>
  <c r="R94"/>
  <c r="S94"/>
  <c r="T94"/>
  <c r="U94"/>
  <c r="I95"/>
  <c r="K95"/>
  <c r="M95"/>
  <c r="O95"/>
  <c r="Q95"/>
  <c r="S95"/>
  <c r="U95"/>
  <c r="G96"/>
  <c r="H96"/>
  <c r="I96"/>
  <c r="J96"/>
  <c r="K96"/>
  <c r="L96"/>
  <c r="M96"/>
  <c r="N96"/>
  <c r="O96"/>
  <c r="P96"/>
  <c r="Q96"/>
  <c r="R96"/>
  <c r="S96"/>
  <c r="T96"/>
  <c r="U96"/>
  <c r="G97"/>
  <c r="H97"/>
  <c r="I97"/>
  <c r="J97"/>
  <c r="K97"/>
  <c r="L97"/>
  <c r="M97"/>
  <c r="N97"/>
  <c r="O97"/>
  <c r="P97"/>
  <c r="Q97"/>
  <c r="R97"/>
  <c r="S97"/>
  <c r="T97"/>
  <c r="U97"/>
  <c r="G98"/>
  <c r="H98"/>
  <c r="I98"/>
  <c r="J98"/>
  <c r="K98"/>
  <c r="L98"/>
  <c r="M98"/>
  <c r="N98"/>
  <c r="O98"/>
  <c r="P98"/>
  <c r="Q98"/>
  <c r="R98"/>
  <c r="S98"/>
  <c r="T98"/>
  <c r="U98"/>
  <c r="I99"/>
  <c r="K99"/>
  <c r="M99"/>
  <c r="O99"/>
  <c r="Q99"/>
  <c r="S99"/>
  <c r="U99"/>
  <c r="G100"/>
  <c r="H100"/>
  <c r="I100"/>
  <c r="J100"/>
  <c r="K100"/>
  <c r="L100"/>
  <c r="M100"/>
  <c r="N100"/>
  <c r="O100"/>
  <c r="P100"/>
  <c r="Q100"/>
  <c r="R100"/>
  <c r="S100"/>
  <c r="T100"/>
  <c r="U100"/>
  <c r="G101"/>
  <c r="H101"/>
  <c r="I101"/>
  <c r="J101"/>
  <c r="K101"/>
  <c r="L101"/>
  <c r="M101"/>
  <c r="N101"/>
  <c r="O101"/>
  <c r="P101"/>
  <c r="Q101"/>
  <c r="R101"/>
  <c r="S101"/>
  <c r="T101"/>
  <c r="U101"/>
  <c r="G102"/>
  <c r="H102"/>
  <c r="I102"/>
  <c r="J102"/>
  <c r="K102"/>
  <c r="L102"/>
  <c r="M102"/>
  <c r="N102"/>
  <c r="O102"/>
  <c r="P102"/>
  <c r="Q102"/>
  <c r="R102"/>
  <c r="S102"/>
  <c r="T102"/>
  <c r="U102"/>
  <c r="G103"/>
  <c r="H103"/>
  <c r="I103"/>
  <c r="J103"/>
  <c r="K103"/>
  <c r="L103"/>
  <c r="M103"/>
  <c r="N103"/>
  <c r="O103"/>
  <c r="P103"/>
  <c r="Q103"/>
  <c r="R103"/>
  <c r="S103"/>
  <c r="T103"/>
  <c r="U103"/>
  <c r="I104"/>
  <c r="K104"/>
  <c r="M104"/>
  <c r="O104"/>
  <c r="Q104"/>
  <c r="S104"/>
  <c r="U104"/>
  <c r="P105"/>
  <c r="Q105"/>
  <c r="R105"/>
  <c r="S105"/>
  <c r="T105"/>
  <c r="U105"/>
  <c r="P106"/>
  <c r="Q106"/>
  <c r="R106"/>
  <c r="S106"/>
  <c r="T106"/>
  <c r="U106"/>
  <c r="P107"/>
  <c r="Q107"/>
  <c r="R107"/>
  <c r="S107"/>
  <c r="T107"/>
  <c r="U107"/>
  <c r="Q108"/>
  <c r="S108"/>
  <c r="U108"/>
  <c r="G109"/>
  <c r="H109"/>
  <c r="I109"/>
  <c r="J109"/>
  <c r="K109"/>
  <c r="L109"/>
  <c r="M109"/>
  <c r="N109"/>
  <c r="O109"/>
  <c r="P109"/>
  <c r="Q109"/>
  <c r="R109"/>
  <c r="S109"/>
  <c r="T109"/>
  <c r="U109"/>
  <c r="G110"/>
  <c r="H110"/>
  <c r="I110"/>
  <c r="J110"/>
  <c r="K110"/>
  <c r="M110"/>
  <c r="O110"/>
  <c r="Q110"/>
  <c r="S110"/>
  <c r="T110"/>
  <c r="U110"/>
  <c r="G111"/>
  <c r="I111"/>
  <c r="K111"/>
  <c r="M111"/>
  <c r="O111"/>
  <c r="Q111"/>
  <c r="S111"/>
  <c r="T111"/>
  <c r="U111"/>
  <c r="G112"/>
  <c r="H112"/>
  <c r="I112"/>
  <c r="J112"/>
  <c r="K112"/>
  <c r="L112"/>
  <c r="M112"/>
  <c r="N112"/>
  <c r="O112"/>
  <c r="P112"/>
  <c r="Q112"/>
  <c r="R112"/>
  <c r="S112"/>
  <c r="T112"/>
  <c r="U112"/>
  <c r="I113"/>
  <c r="K113"/>
  <c r="M113"/>
  <c r="O113"/>
  <c r="Q113"/>
  <c r="S113"/>
  <c r="U113"/>
  <c r="G114"/>
  <c r="H114"/>
  <c r="I114"/>
  <c r="J114"/>
  <c r="K114"/>
  <c r="L114"/>
  <c r="M114"/>
  <c r="N114"/>
  <c r="O114"/>
  <c r="P114"/>
  <c r="Q114"/>
  <c r="R114"/>
  <c r="S114"/>
  <c r="T114"/>
  <c r="U114"/>
  <c r="G115"/>
  <c r="H115"/>
  <c r="I115"/>
  <c r="J115"/>
  <c r="K115"/>
  <c r="L115"/>
  <c r="M115"/>
  <c r="N115"/>
  <c r="O115"/>
  <c r="P115"/>
  <c r="Q115"/>
  <c r="R115"/>
  <c r="S115"/>
  <c r="T115"/>
  <c r="U115"/>
  <c r="G116"/>
  <c r="H116"/>
  <c r="I116"/>
  <c r="J116"/>
  <c r="K116"/>
  <c r="L116"/>
  <c r="M116"/>
  <c r="N116"/>
  <c r="O116"/>
  <c r="P116"/>
  <c r="Q116"/>
  <c r="R116"/>
  <c r="S116"/>
  <c r="T116"/>
  <c r="U116"/>
  <c r="I117"/>
  <c r="K117"/>
  <c r="M117"/>
  <c r="O117"/>
  <c r="Q117"/>
  <c r="S117"/>
  <c r="U117"/>
  <c r="G118"/>
  <c r="H118"/>
  <c r="I118"/>
  <c r="J118"/>
  <c r="K118"/>
  <c r="L118"/>
  <c r="M118"/>
  <c r="N118"/>
  <c r="O118"/>
  <c r="P118"/>
  <c r="Q118"/>
  <c r="R118"/>
  <c r="S118"/>
  <c r="T118"/>
  <c r="U118"/>
  <c r="G119"/>
  <c r="H119"/>
  <c r="I119"/>
  <c r="J119"/>
  <c r="K119"/>
  <c r="L119"/>
  <c r="M119"/>
  <c r="N119"/>
  <c r="O119"/>
  <c r="P119"/>
  <c r="Q119"/>
  <c r="R119"/>
  <c r="S119"/>
  <c r="T119"/>
  <c r="U119"/>
  <c r="G120"/>
  <c r="H120"/>
  <c r="I120"/>
  <c r="J120"/>
  <c r="K120"/>
  <c r="L120"/>
  <c r="M120"/>
  <c r="N120"/>
  <c r="O120"/>
  <c r="P120"/>
  <c r="Q120"/>
  <c r="R120"/>
  <c r="S120"/>
  <c r="T120"/>
  <c r="U120"/>
  <c r="I121"/>
  <c r="K121"/>
  <c r="M121"/>
  <c r="O121"/>
  <c r="Q121"/>
  <c r="S121"/>
  <c r="U121"/>
  <c r="G122"/>
  <c r="I122"/>
  <c r="K122"/>
  <c r="M122"/>
  <c r="O122"/>
  <c r="Q122"/>
  <c r="S122"/>
  <c r="U122"/>
  <c r="G123"/>
  <c r="H123"/>
  <c r="I123"/>
  <c r="J123"/>
  <c r="K123"/>
  <c r="L123"/>
  <c r="M123"/>
  <c r="N123"/>
  <c r="O123"/>
  <c r="P123"/>
  <c r="Q123"/>
  <c r="R123"/>
  <c r="S123"/>
  <c r="T123"/>
  <c r="U123"/>
  <c r="I124"/>
  <c r="K124"/>
  <c r="M124"/>
  <c r="O124"/>
  <c r="Q124"/>
  <c r="S124"/>
  <c r="U124"/>
  <c r="G125"/>
  <c r="H125"/>
  <c r="I125"/>
  <c r="J125"/>
  <c r="K125"/>
  <c r="L125"/>
  <c r="M125"/>
  <c r="N125"/>
  <c r="O125"/>
  <c r="P125"/>
  <c r="Q125"/>
  <c r="R125"/>
  <c r="S125"/>
  <c r="T125"/>
  <c r="U125"/>
  <c r="G126"/>
  <c r="H126"/>
  <c r="I126"/>
  <c r="J126"/>
  <c r="K126"/>
  <c r="L126"/>
  <c r="M126"/>
  <c r="N126"/>
  <c r="O126"/>
  <c r="P126"/>
  <c r="Q126"/>
  <c r="R126"/>
  <c r="S126"/>
  <c r="T126"/>
  <c r="U126"/>
  <c r="G127"/>
  <c r="H127"/>
  <c r="I127"/>
  <c r="J127"/>
  <c r="K127"/>
  <c r="L127"/>
  <c r="M127"/>
  <c r="N127"/>
  <c r="O127"/>
  <c r="P127"/>
  <c r="Q127"/>
  <c r="R127"/>
  <c r="S127"/>
  <c r="T127"/>
  <c r="U127"/>
  <c r="G128"/>
  <c r="H128"/>
  <c r="I128"/>
  <c r="J128"/>
  <c r="K128"/>
  <c r="L128"/>
  <c r="M128"/>
  <c r="N128"/>
  <c r="O128"/>
  <c r="P128"/>
  <c r="Q128"/>
  <c r="R128"/>
  <c r="S128"/>
  <c r="T128"/>
  <c r="U128"/>
  <c r="I129"/>
  <c r="K129"/>
  <c r="M129"/>
  <c r="O129"/>
  <c r="Q129"/>
  <c r="S129"/>
  <c r="U129"/>
  <c r="G130"/>
  <c r="H130"/>
  <c r="I130"/>
  <c r="J130"/>
  <c r="K130"/>
  <c r="L130"/>
  <c r="M130"/>
  <c r="N130"/>
  <c r="O130"/>
  <c r="P130"/>
  <c r="Q130"/>
  <c r="R130"/>
  <c r="S130"/>
  <c r="T130"/>
  <c r="U130"/>
  <c r="G131"/>
  <c r="H131"/>
  <c r="I131"/>
  <c r="J131"/>
  <c r="K131"/>
  <c r="L131"/>
  <c r="M131"/>
  <c r="N131"/>
  <c r="O131"/>
  <c r="P131"/>
  <c r="Q131"/>
  <c r="R131"/>
  <c r="S131"/>
  <c r="T131"/>
  <c r="U131"/>
  <c r="I132"/>
  <c r="K132"/>
  <c r="M132"/>
  <c r="O132"/>
  <c r="Q132"/>
  <c r="S132"/>
  <c r="U132"/>
  <c r="G133"/>
  <c r="H133"/>
  <c r="I133"/>
  <c r="J133"/>
  <c r="K133"/>
  <c r="L133"/>
  <c r="M133"/>
  <c r="N133"/>
  <c r="O133"/>
  <c r="P133"/>
  <c r="Q133"/>
  <c r="R133"/>
  <c r="S133"/>
  <c r="T133"/>
  <c r="U133"/>
  <c r="I134"/>
  <c r="K134"/>
  <c r="M134"/>
  <c r="O134"/>
  <c r="Q134"/>
  <c r="S134"/>
  <c r="U134"/>
  <c r="G135"/>
  <c r="H135"/>
  <c r="I135"/>
  <c r="J135"/>
  <c r="K135"/>
  <c r="L135"/>
  <c r="M135"/>
  <c r="N135"/>
  <c r="O135"/>
  <c r="P135"/>
  <c r="Q135"/>
  <c r="R135"/>
  <c r="S135"/>
  <c r="T135"/>
  <c r="U135"/>
  <c r="I136"/>
  <c r="K136"/>
  <c r="M136"/>
  <c r="O136"/>
  <c r="Q136"/>
  <c r="S136"/>
  <c r="U136"/>
  <c r="G137"/>
  <c r="H137"/>
  <c r="I137"/>
  <c r="J137"/>
  <c r="K137"/>
  <c r="L137"/>
  <c r="M137"/>
  <c r="N137"/>
  <c r="O137"/>
  <c r="P137"/>
  <c r="Q137"/>
  <c r="R137"/>
  <c r="S137"/>
  <c r="T137"/>
  <c r="U137"/>
  <c r="I138"/>
  <c r="K138"/>
  <c r="M138"/>
  <c r="O138"/>
  <c r="Q138"/>
  <c r="S138"/>
  <c r="U138"/>
  <c r="G139"/>
  <c r="H139"/>
  <c r="I139"/>
  <c r="J139"/>
  <c r="K139"/>
  <c r="L139"/>
  <c r="M139"/>
  <c r="N139"/>
  <c r="O139"/>
  <c r="P139"/>
  <c r="Q139"/>
  <c r="R139"/>
  <c r="S139"/>
  <c r="T139"/>
  <c r="U139"/>
  <c r="I140"/>
  <c r="K140"/>
  <c r="M140"/>
  <c r="O140"/>
  <c r="Q140"/>
  <c r="S140"/>
  <c r="U140"/>
  <c r="G141"/>
  <c r="H141"/>
  <c r="I141"/>
  <c r="J141"/>
  <c r="K141"/>
  <c r="L141"/>
  <c r="M141"/>
  <c r="N141"/>
  <c r="O141"/>
  <c r="P141"/>
  <c r="Q141"/>
  <c r="R141"/>
  <c r="S141"/>
  <c r="T141"/>
  <c r="U141"/>
  <c r="G142"/>
  <c r="H142"/>
  <c r="I142"/>
  <c r="J142"/>
  <c r="K142"/>
  <c r="L142"/>
  <c r="M142"/>
  <c r="N142"/>
  <c r="O142"/>
  <c r="P142"/>
  <c r="Q142"/>
  <c r="R142"/>
  <c r="S142"/>
  <c r="T142"/>
  <c r="U142"/>
  <c r="G143"/>
  <c r="H143"/>
  <c r="I143"/>
  <c r="J143"/>
  <c r="K143"/>
  <c r="L143"/>
  <c r="M143"/>
  <c r="N143"/>
  <c r="O143"/>
  <c r="P143"/>
  <c r="Q143"/>
  <c r="R143"/>
  <c r="S143"/>
  <c r="T143"/>
  <c r="U143"/>
  <c r="G144"/>
  <c r="H144"/>
  <c r="I144"/>
  <c r="J144"/>
  <c r="K144"/>
  <c r="L144"/>
  <c r="M144"/>
  <c r="N144"/>
  <c r="O144"/>
  <c r="P144"/>
  <c r="Q144"/>
  <c r="R144"/>
  <c r="S144"/>
  <c r="T144"/>
  <c r="U144"/>
  <c r="I145"/>
  <c r="K145"/>
  <c r="M145"/>
  <c r="O145"/>
  <c r="Q145"/>
  <c r="S145"/>
  <c r="U145"/>
  <c r="G146"/>
  <c r="H146"/>
  <c r="I146"/>
  <c r="J146"/>
  <c r="K146"/>
  <c r="L146"/>
  <c r="M146"/>
  <c r="N146"/>
  <c r="O146"/>
  <c r="P146"/>
  <c r="Q146"/>
  <c r="R146"/>
  <c r="S146"/>
  <c r="T146"/>
  <c r="U146"/>
  <c r="I147"/>
  <c r="K147"/>
  <c r="M147"/>
  <c r="O147"/>
  <c r="Q147"/>
  <c r="S147"/>
  <c r="U147"/>
  <c r="G148"/>
  <c r="I148"/>
  <c r="K148"/>
  <c r="M148"/>
  <c r="O148"/>
  <c r="Q148"/>
  <c r="S148"/>
  <c r="T148"/>
  <c r="U148"/>
  <c r="G149"/>
  <c r="H149"/>
  <c r="I149"/>
  <c r="J149"/>
  <c r="K149"/>
  <c r="L149"/>
  <c r="M149"/>
  <c r="N149"/>
  <c r="O149"/>
  <c r="P149"/>
  <c r="Q149"/>
  <c r="R149"/>
  <c r="S149"/>
  <c r="T149"/>
  <c r="U149"/>
  <c r="G150"/>
  <c r="I150"/>
  <c r="K150"/>
  <c r="M150"/>
  <c r="O150"/>
  <c r="Q150"/>
  <c r="S150"/>
  <c r="U150"/>
  <c r="G151"/>
  <c r="I151"/>
  <c r="K151"/>
  <c r="M151"/>
  <c r="O151"/>
  <c r="Q151"/>
  <c r="S151"/>
  <c r="U151"/>
  <c r="G152"/>
  <c r="I152"/>
  <c r="K152"/>
  <c r="M152"/>
  <c r="O152"/>
  <c r="Q152"/>
  <c r="S152"/>
  <c r="U152"/>
  <c r="G153"/>
  <c r="I153"/>
  <c r="K153"/>
  <c r="M153"/>
  <c r="O153"/>
  <c r="Q153"/>
  <c r="S153"/>
  <c r="U153"/>
  <c r="G154"/>
  <c r="I154"/>
  <c r="K154"/>
  <c r="M154"/>
  <c r="O154"/>
  <c r="Q154"/>
  <c r="S154"/>
  <c r="U154"/>
  <c r="G155"/>
  <c r="I155"/>
  <c r="K155"/>
  <c r="M155"/>
  <c r="O155"/>
  <c r="Q155"/>
  <c r="S155"/>
  <c r="U155"/>
  <c r="G156"/>
  <c r="I156"/>
  <c r="K156"/>
  <c r="M156"/>
  <c r="O156"/>
  <c r="Q156"/>
  <c r="S156"/>
  <c r="T156"/>
  <c r="U156"/>
  <c r="G157"/>
  <c r="I157"/>
  <c r="K157"/>
  <c r="M157"/>
  <c r="O157"/>
  <c r="Q157"/>
  <c r="S157"/>
  <c r="T157"/>
  <c r="U157"/>
  <c r="I158"/>
  <c r="K158"/>
  <c r="M158"/>
  <c r="O158"/>
  <c r="Q158"/>
  <c r="S158"/>
  <c r="U158"/>
  <c r="I159"/>
  <c r="K159"/>
  <c r="M159"/>
  <c r="O159"/>
  <c r="Q159"/>
  <c r="S159"/>
  <c r="U159"/>
  <c r="I160"/>
  <c r="K160"/>
  <c r="M160"/>
  <c r="O160"/>
  <c r="Q160"/>
  <c r="S160"/>
  <c r="U160"/>
  <c r="G161"/>
  <c r="I161"/>
  <c r="K161"/>
  <c r="M161"/>
  <c r="O161"/>
  <c r="Q161"/>
  <c r="S161"/>
  <c r="U161"/>
  <c r="G162"/>
  <c r="I162"/>
  <c r="K162"/>
  <c r="M162"/>
  <c r="O162"/>
  <c r="Q162"/>
  <c r="S162"/>
  <c r="U162"/>
  <c r="G163"/>
  <c r="I163"/>
  <c r="K163"/>
  <c r="M163"/>
  <c r="O163"/>
  <c r="P163"/>
  <c r="Q163"/>
  <c r="R163"/>
  <c r="S163"/>
  <c r="T163"/>
  <c r="U163"/>
  <c r="G164"/>
  <c r="I164"/>
  <c r="K164"/>
  <c r="M164"/>
  <c r="O164"/>
  <c r="Q164"/>
  <c r="S164"/>
  <c r="U164"/>
  <c r="G165"/>
  <c r="I165"/>
  <c r="K165"/>
  <c r="M165"/>
  <c r="O165"/>
  <c r="Q165"/>
  <c r="S165"/>
  <c r="U165"/>
  <c r="I166"/>
  <c r="K166"/>
  <c r="M166"/>
  <c r="O166"/>
  <c r="Q166"/>
  <c r="S166"/>
  <c r="U166"/>
  <c r="I167"/>
  <c r="K167"/>
  <c r="M167"/>
  <c r="O167"/>
  <c r="Q167"/>
  <c r="S167"/>
  <c r="U167"/>
  <c r="I168"/>
  <c r="K168"/>
  <c r="M168"/>
  <c r="O168"/>
  <c r="Q168"/>
  <c r="S168"/>
  <c r="U168"/>
  <c r="G169"/>
  <c r="I169"/>
  <c r="K169"/>
  <c r="M169"/>
  <c r="O169"/>
  <c r="Q169"/>
  <c r="S169"/>
  <c r="U169"/>
  <c r="G170"/>
  <c r="H170"/>
  <c r="I170"/>
  <c r="J170"/>
  <c r="K170"/>
  <c r="L170"/>
  <c r="M170"/>
  <c r="N170"/>
  <c r="O170"/>
  <c r="P170"/>
  <c r="Q170"/>
  <c r="R170"/>
  <c r="S170"/>
  <c r="T170"/>
  <c r="U170"/>
  <c r="G171"/>
  <c r="H171"/>
  <c r="I171"/>
  <c r="J171"/>
  <c r="K171"/>
  <c r="L171"/>
  <c r="M171"/>
  <c r="N171"/>
  <c r="O171"/>
  <c r="P171"/>
  <c r="Q171"/>
  <c r="R171"/>
  <c r="S171"/>
  <c r="T171"/>
  <c r="U171"/>
  <c r="I172"/>
  <c r="K172"/>
  <c r="M172"/>
  <c r="O172"/>
  <c r="Q172"/>
  <c r="S172"/>
  <c r="U172"/>
  <c r="I173"/>
  <c r="K173"/>
  <c r="M173"/>
  <c r="O173"/>
  <c r="Q173"/>
  <c r="S173"/>
  <c r="U173"/>
  <c r="I174"/>
  <c r="K174"/>
  <c r="M174"/>
  <c r="O174"/>
  <c r="Q174"/>
  <c r="S174"/>
  <c r="U174"/>
  <c r="I175"/>
  <c r="K175"/>
  <c r="M175"/>
  <c r="O175"/>
  <c r="Q175"/>
  <c r="S175"/>
  <c r="U175"/>
  <c r="G176"/>
  <c r="I176"/>
  <c r="K176"/>
  <c r="M176"/>
  <c r="O176"/>
  <c r="Q176"/>
  <c r="S176"/>
  <c r="U176"/>
  <c r="G177"/>
  <c r="I177"/>
  <c r="K177"/>
  <c r="M177"/>
  <c r="O177"/>
  <c r="Q177"/>
  <c r="S177"/>
  <c r="T177"/>
  <c r="U177"/>
  <c r="I178"/>
  <c r="K178"/>
  <c r="M178"/>
  <c r="O178"/>
  <c r="Q178"/>
  <c r="S178"/>
  <c r="U178"/>
  <c r="G179"/>
  <c r="I179"/>
  <c r="K179"/>
  <c r="M179"/>
  <c r="O179"/>
  <c r="Q179"/>
  <c r="S179"/>
  <c r="U179"/>
  <c r="I180"/>
  <c r="K180"/>
  <c r="M180"/>
  <c r="O180"/>
  <c r="Q180"/>
  <c r="S180"/>
  <c r="U180"/>
  <c r="I181"/>
  <c r="K181"/>
  <c r="M181"/>
  <c r="O181"/>
  <c r="Q181"/>
  <c r="S181"/>
  <c r="U181"/>
  <c r="I182"/>
  <c r="K182"/>
  <c r="M182"/>
  <c r="O182"/>
  <c r="Q182"/>
  <c r="S182"/>
  <c r="U182"/>
  <c r="G183"/>
  <c r="I183"/>
  <c r="K183"/>
  <c r="M183"/>
  <c r="O183"/>
  <c r="Q183"/>
  <c r="S183"/>
  <c r="U183"/>
  <c r="G184"/>
  <c r="H184"/>
  <c r="I184"/>
  <c r="J184"/>
  <c r="K184"/>
  <c r="L184"/>
  <c r="M184"/>
  <c r="N184"/>
  <c r="O184"/>
  <c r="P184"/>
  <c r="Q184"/>
  <c r="R184"/>
  <c r="S184"/>
  <c r="T184"/>
  <c r="U184"/>
  <c r="G185"/>
  <c r="I185"/>
  <c r="K185"/>
  <c r="M185"/>
  <c r="O185"/>
  <c r="Q185"/>
  <c r="S185"/>
  <c r="T185"/>
  <c r="U185"/>
  <c r="I186"/>
  <c r="K186"/>
  <c r="M186"/>
  <c r="O186"/>
  <c r="Q186"/>
  <c r="S186"/>
  <c r="U186"/>
  <c r="I187"/>
  <c r="K187"/>
  <c r="M187"/>
  <c r="O187"/>
  <c r="Q187"/>
  <c r="S187"/>
  <c r="U187"/>
  <c r="I188"/>
  <c r="K188"/>
  <c r="M188"/>
  <c r="O188"/>
  <c r="Q188"/>
  <c r="S188"/>
  <c r="U188"/>
  <c r="T189"/>
  <c r="U189"/>
  <c r="T190"/>
  <c r="U190"/>
  <c r="T191"/>
  <c r="U191"/>
  <c r="U192"/>
  <c r="G193"/>
  <c r="H193"/>
  <c r="I193"/>
  <c r="J193"/>
  <c r="K193"/>
  <c r="L193"/>
  <c r="M193"/>
  <c r="N193"/>
  <c r="O193"/>
  <c r="P193"/>
  <c r="Q193"/>
  <c r="R193"/>
  <c r="S193"/>
  <c r="T193"/>
  <c r="U193"/>
  <c r="H194"/>
  <c r="I194"/>
  <c r="J194"/>
  <c r="K194"/>
  <c r="L194"/>
  <c r="M194"/>
  <c r="N194"/>
  <c r="O194"/>
  <c r="P194"/>
  <c r="Q194"/>
  <c r="R194"/>
  <c r="S194"/>
  <c r="T194"/>
  <c r="U194"/>
  <c r="I195"/>
  <c r="K195"/>
  <c r="M195"/>
  <c r="O195"/>
  <c r="Q195"/>
  <c r="S195"/>
  <c r="U195"/>
  <c r="G196"/>
  <c r="H196"/>
  <c r="I196"/>
  <c r="J196"/>
  <c r="K196"/>
  <c r="L196"/>
  <c r="M196"/>
  <c r="N196"/>
  <c r="O196"/>
  <c r="P196"/>
  <c r="Q196"/>
  <c r="R196"/>
  <c r="S196"/>
  <c r="T196"/>
  <c r="U196"/>
  <c r="G197"/>
  <c r="H197"/>
  <c r="I197"/>
  <c r="J197"/>
  <c r="K197"/>
  <c r="L197"/>
  <c r="M197"/>
  <c r="N197"/>
  <c r="O197"/>
  <c r="P197"/>
  <c r="Q197"/>
  <c r="R197"/>
  <c r="S197"/>
  <c r="T197"/>
  <c r="U197"/>
  <c r="G198"/>
  <c r="H198"/>
  <c r="I198"/>
  <c r="J198"/>
  <c r="K198"/>
  <c r="L198"/>
  <c r="M198"/>
  <c r="N198"/>
  <c r="O198"/>
  <c r="P198"/>
  <c r="Q198"/>
  <c r="R198"/>
  <c r="S198"/>
  <c r="T198"/>
  <c r="U198"/>
  <c r="G199"/>
  <c r="H199"/>
  <c r="I199"/>
  <c r="J199"/>
  <c r="K199"/>
  <c r="L199"/>
  <c r="M199"/>
  <c r="N199"/>
  <c r="O199"/>
  <c r="P199"/>
  <c r="Q199"/>
  <c r="R199"/>
  <c r="S199"/>
  <c r="T199"/>
  <c r="U199"/>
  <c r="I200"/>
  <c r="K200"/>
  <c r="M200"/>
  <c r="O200"/>
  <c r="Q200"/>
  <c r="S200"/>
  <c r="U200"/>
  <c r="G201"/>
  <c r="H201"/>
  <c r="I201"/>
  <c r="J201"/>
  <c r="K201"/>
  <c r="L201"/>
  <c r="M201"/>
  <c r="N201"/>
  <c r="O201"/>
  <c r="P201"/>
  <c r="Q201"/>
  <c r="R201"/>
  <c r="S201"/>
  <c r="T201"/>
  <c r="U201"/>
  <c r="G202"/>
  <c r="H202"/>
  <c r="I202"/>
  <c r="J202"/>
  <c r="K202"/>
  <c r="L202"/>
  <c r="M202"/>
  <c r="N202"/>
  <c r="O202"/>
  <c r="P202"/>
  <c r="Q202"/>
  <c r="R202"/>
  <c r="S202"/>
  <c r="T202"/>
  <c r="U202"/>
  <c r="G203"/>
  <c r="H203"/>
  <c r="I203"/>
  <c r="J203"/>
  <c r="K203"/>
  <c r="L203"/>
  <c r="M203"/>
  <c r="N203"/>
  <c r="O203"/>
  <c r="P203"/>
  <c r="Q203"/>
  <c r="R203"/>
  <c r="S203"/>
  <c r="T203"/>
  <c r="U203"/>
  <c r="G204"/>
  <c r="H204"/>
  <c r="I204"/>
  <c r="J204"/>
  <c r="K204"/>
  <c r="L204"/>
  <c r="M204"/>
  <c r="N204"/>
  <c r="O204"/>
  <c r="P204"/>
  <c r="Q204"/>
  <c r="R204"/>
  <c r="S204"/>
  <c r="T204"/>
  <c r="U204"/>
  <c r="G205"/>
  <c r="I205"/>
  <c r="K205"/>
  <c r="M205"/>
  <c r="O205"/>
  <c r="Q205"/>
  <c r="S205"/>
  <c r="U205"/>
  <c r="I206"/>
  <c r="K206"/>
  <c r="M206"/>
  <c r="O206"/>
  <c r="Q206"/>
  <c r="S206"/>
  <c r="U206"/>
  <c r="G207"/>
  <c r="I207"/>
  <c r="K207"/>
  <c r="M207"/>
  <c r="O207"/>
  <c r="Q207"/>
  <c r="S207"/>
  <c r="U207"/>
  <c r="I208"/>
  <c r="K208"/>
  <c r="M208"/>
  <c r="O208"/>
  <c r="Q208"/>
  <c r="S208"/>
  <c r="U208"/>
  <c r="G209"/>
  <c r="I209"/>
  <c r="K209"/>
  <c r="M209"/>
  <c r="O209"/>
  <c r="Q209"/>
  <c r="S209"/>
  <c r="U209"/>
  <c r="I210"/>
  <c r="K210"/>
  <c r="M210"/>
  <c r="O210"/>
  <c r="Q210"/>
  <c r="S210"/>
  <c r="U210"/>
  <c r="G211"/>
  <c r="H211"/>
  <c r="I211"/>
  <c r="J211"/>
  <c r="K211"/>
  <c r="L211"/>
  <c r="M211"/>
  <c r="N211"/>
  <c r="O211"/>
  <c r="P211"/>
  <c r="Q211"/>
  <c r="R211"/>
  <c r="S211"/>
  <c r="T211"/>
  <c r="U211"/>
  <c r="G212"/>
  <c r="H212"/>
  <c r="I212"/>
  <c r="J212"/>
  <c r="K212"/>
  <c r="L212"/>
  <c r="M212"/>
  <c r="N212"/>
  <c r="O212"/>
  <c r="P212"/>
  <c r="Q212"/>
  <c r="R212"/>
  <c r="S212"/>
  <c r="T212"/>
  <c r="U212"/>
  <c r="I213"/>
  <c r="K213"/>
  <c r="M213"/>
  <c r="O213"/>
  <c r="Q213"/>
  <c r="S213"/>
  <c r="U213"/>
  <c r="G214"/>
  <c r="H214"/>
  <c r="I214"/>
  <c r="J214"/>
  <c r="K214"/>
  <c r="L214"/>
  <c r="M214"/>
  <c r="N214"/>
  <c r="O214"/>
  <c r="P214"/>
  <c r="Q214"/>
  <c r="R214"/>
  <c r="S214"/>
  <c r="T214"/>
  <c r="U214"/>
  <c r="G215"/>
  <c r="H215"/>
  <c r="I215"/>
  <c r="J215"/>
  <c r="K215"/>
  <c r="L215"/>
  <c r="M215"/>
  <c r="N215"/>
  <c r="O215"/>
  <c r="P215"/>
  <c r="Q215"/>
  <c r="R215"/>
  <c r="S215"/>
  <c r="T215"/>
  <c r="U215"/>
  <c r="H216"/>
  <c r="I216"/>
  <c r="J216"/>
  <c r="K216"/>
  <c r="L216"/>
  <c r="M216"/>
  <c r="N216"/>
  <c r="O216"/>
  <c r="P216"/>
  <c r="Q216"/>
  <c r="R216"/>
  <c r="S216"/>
  <c r="T216"/>
  <c r="U216"/>
  <c r="I217"/>
  <c r="K217"/>
  <c r="M217"/>
  <c r="O217"/>
  <c r="Q217"/>
  <c r="S217"/>
  <c r="U217"/>
  <c r="G218"/>
  <c r="I218"/>
  <c r="K218"/>
  <c r="M218"/>
  <c r="O218"/>
  <c r="Q218"/>
  <c r="S218"/>
  <c r="U218"/>
  <c r="I219"/>
  <c r="K219"/>
  <c r="M219"/>
  <c r="O219"/>
  <c r="Q219"/>
  <c r="S219"/>
  <c r="U219"/>
  <c r="I220"/>
  <c r="K220"/>
  <c r="M220"/>
  <c r="O220"/>
  <c r="Q220"/>
  <c r="S220"/>
  <c r="U220"/>
  <c r="G221"/>
  <c r="H221"/>
  <c r="I221"/>
  <c r="J221"/>
  <c r="K221"/>
  <c r="L221"/>
  <c r="M221"/>
  <c r="N221"/>
  <c r="O221"/>
  <c r="P221"/>
  <c r="Q221"/>
  <c r="R221"/>
  <c r="S221"/>
  <c r="T221"/>
  <c r="U221"/>
  <c r="I223"/>
  <c r="K223"/>
  <c r="M223"/>
  <c r="O223"/>
  <c r="Q223"/>
  <c r="S223"/>
  <c r="U223"/>
  <c r="G9" i="12"/>
  <c r="H9"/>
  <c r="I9"/>
  <c r="J9"/>
  <c r="K9"/>
  <c r="L9"/>
  <c r="M9"/>
  <c r="N9"/>
  <c r="O9"/>
  <c r="P9"/>
  <c r="Q9"/>
  <c r="R9"/>
  <c r="S9"/>
  <c r="T9"/>
  <c r="U9"/>
  <c r="G10"/>
  <c r="H10"/>
  <c r="I10"/>
  <c r="J10"/>
  <c r="K10"/>
  <c r="L10"/>
  <c r="M10"/>
  <c r="N10"/>
  <c r="O10"/>
  <c r="P10"/>
  <c r="Q10"/>
  <c r="R10"/>
  <c r="S10"/>
  <c r="T10"/>
  <c r="U10"/>
  <c r="G11"/>
  <c r="H11"/>
  <c r="I11"/>
  <c r="J11"/>
  <c r="K11"/>
  <c r="L11"/>
  <c r="M11"/>
  <c r="N11"/>
  <c r="O11"/>
  <c r="P11"/>
  <c r="Q11"/>
  <c r="R11"/>
  <c r="S11"/>
  <c r="T11"/>
  <c r="U11"/>
  <c r="G12"/>
  <c r="H12"/>
  <c r="I12"/>
  <c r="J12"/>
  <c r="K12"/>
  <c r="L12"/>
  <c r="M12"/>
  <c r="N12"/>
  <c r="O12"/>
  <c r="P12"/>
  <c r="Q12"/>
  <c r="R12"/>
  <c r="S12"/>
  <c r="T12"/>
  <c r="U12"/>
  <c r="G13"/>
  <c r="I13"/>
  <c r="K13"/>
  <c r="M13"/>
  <c r="O13"/>
  <c r="Q13"/>
  <c r="S13"/>
  <c r="U13"/>
  <c r="I14"/>
  <c r="K14"/>
  <c r="M14"/>
  <c r="O14"/>
  <c r="Q14"/>
  <c r="S14"/>
  <c r="U14"/>
  <c r="I15"/>
  <c r="K15"/>
  <c r="M15"/>
  <c r="O15"/>
  <c r="Q15"/>
  <c r="S15"/>
  <c r="U15"/>
  <c r="G16"/>
  <c r="H16"/>
  <c r="I16"/>
  <c r="J16"/>
  <c r="K16"/>
  <c r="L16"/>
  <c r="M16"/>
  <c r="N16"/>
  <c r="O16"/>
  <c r="P16"/>
  <c r="Q16"/>
  <c r="R16"/>
  <c r="S16"/>
  <c r="T16"/>
  <c r="U16"/>
  <c r="G17"/>
  <c r="H17"/>
  <c r="I17"/>
  <c r="J17"/>
  <c r="K17"/>
  <c r="L17"/>
  <c r="M17"/>
  <c r="N17"/>
  <c r="O17"/>
  <c r="P17"/>
  <c r="Q17"/>
  <c r="R17"/>
  <c r="S17"/>
  <c r="T17"/>
  <c r="U17"/>
  <c r="G18"/>
  <c r="H18"/>
  <c r="I18"/>
  <c r="J18"/>
  <c r="K18"/>
  <c r="L18"/>
  <c r="M18"/>
  <c r="N18"/>
  <c r="O18"/>
  <c r="P18"/>
  <c r="Q18"/>
  <c r="R18"/>
  <c r="S18"/>
  <c r="T18"/>
  <c r="U18"/>
  <c r="G19"/>
  <c r="I19"/>
  <c r="K19"/>
  <c r="M19"/>
  <c r="O19"/>
  <c r="Q19"/>
  <c r="S19"/>
  <c r="U19"/>
  <c r="I20"/>
  <c r="K20"/>
  <c r="M20"/>
  <c r="O20"/>
  <c r="Q20"/>
  <c r="S20"/>
  <c r="U20"/>
  <c r="I21"/>
  <c r="K21"/>
  <c r="M21"/>
  <c r="O21"/>
  <c r="Q21"/>
  <c r="S21"/>
  <c r="U21"/>
  <c r="G22"/>
  <c r="H22"/>
  <c r="I22"/>
  <c r="J22"/>
  <c r="K22"/>
  <c r="L22"/>
  <c r="M22"/>
  <c r="N22"/>
  <c r="O22"/>
  <c r="P22"/>
  <c r="Q22"/>
  <c r="R22"/>
  <c r="S22"/>
  <c r="T22"/>
  <c r="U22"/>
  <c r="G23"/>
  <c r="H23"/>
  <c r="I23"/>
  <c r="J23"/>
  <c r="K23"/>
  <c r="L23"/>
  <c r="M23"/>
  <c r="N23"/>
  <c r="O23"/>
  <c r="P23"/>
  <c r="Q23"/>
  <c r="R23"/>
  <c r="S23"/>
  <c r="T23"/>
  <c r="U23"/>
  <c r="G24"/>
  <c r="H24"/>
  <c r="I24"/>
  <c r="J24"/>
  <c r="K24"/>
  <c r="L24"/>
  <c r="M24"/>
  <c r="N24"/>
  <c r="O24"/>
  <c r="P24"/>
  <c r="Q24"/>
  <c r="R24"/>
  <c r="S24"/>
  <c r="T24"/>
  <c r="U24"/>
  <c r="G25"/>
  <c r="H25"/>
  <c r="I25"/>
  <c r="J25"/>
  <c r="K25"/>
  <c r="L25"/>
  <c r="M25"/>
  <c r="N25"/>
  <c r="O25"/>
  <c r="P25"/>
  <c r="Q25"/>
  <c r="R25"/>
  <c r="S25"/>
  <c r="T25"/>
  <c r="U25"/>
  <c r="G26"/>
  <c r="I26"/>
  <c r="K26"/>
  <c r="M26"/>
  <c r="N26"/>
  <c r="O26"/>
  <c r="P26"/>
  <c r="Q26"/>
  <c r="R26"/>
  <c r="S26"/>
  <c r="T26"/>
  <c r="U26"/>
  <c r="G27"/>
  <c r="I27"/>
  <c r="K27"/>
  <c r="M27"/>
  <c r="O27"/>
  <c r="Q27"/>
  <c r="S27"/>
  <c r="U27"/>
  <c r="I28"/>
  <c r="K28"/>
  <c r="M28"/>
  <c r="O28"/>
  <c r="Q28"/>
  <c r="S28"/>
  <c r="U28"/>
  <c r="G29"/>
  <c r="I29"/>
  <c r="K29"/>
  <c r="M29"/>
  <c r="O29"/>
  <c r="Q29"/>
  <c r="S29"/>
  <c r="U29"/>
  <c r="G30"/>
  <c r="I30"/>
  <c r="K30"/>
  <c r="M30"/>
  <c r="O30"/>
  <c r="P30"/>
  <c r="Q30"/>
  <c r="R30"/>
  <c r="S30"/>
  <c r="T30"/>
  <c r="U30"/>
  <c r="G31"/>
  <c r="I31"/>
  <c r="K31"/>
  <c r="M31"/>
  <c r="O31"/>
  <c r="P31"/>
  <c r="Q31"/>
  <c r="R31"/>
  <c r="S31"/>
  <c r="T31"/>
  <c r="U31"/>
  <c r="G32"/>
  <c r="I32"/>
  <c r="K32"/>
  <c r="M32"/>
  <c r="O32"/>
  <c r="Q32"/>
  <c r="S32"/>
  <c r="U32"/>
  <c r="G33"/>
  <c r="I33"/>
  <c r="K33"/>
  <c r="M33"/>
  <c r="O33"/>
  <c r="Q33"/>
  <c r="S33"/>
  <c r="U33"/>
  <c r="G34"/>
  <c r="I34"/>
  <c r="K34"/>
  <c r="M34"/>
  <c r="O34"/>
  <c r="P34"/>
  <c r="Q34"/>
  <c r="R34"/>
  <c r="S34"/>
  <c r="T34"/>
  <c r="U34"/>
  <c r="I35"/>
  <c r="K35"/>
  <c r="M35"/>
  <c r="O35"/>
  <c r="Q35"/>
  <c r="S35"/>
  <c r="U35"/>
  <c r="G36"/>
  <c r="I36"/>
  <c r="K36"/>
  <c r="M36"/>
  <c r="O36"/>
  <c r="Q36"/>
  <c r="S36"/>
  <c r="U36"/>
  <c r="I37"/>
  <c r="K37"/>
  <c r="M37"/>
  <c r="O37"/>
  <c r="Q37"/>
  <c r="S37"/>
  <c r="U37"/>
  <c r="I38"/>
  <c r="K38"/>
  <c r="M38"/>
  <c r="O38"/>
  <c r="Q38"/>
  <c r="S38"/>
  <c r="U38"/>
  <c r="G39"/>
  <c r="I39"/>
  <c r="K39"/>
  <c r="M39"/>
  <c r="O39"/>
  <c r="Q39"/>
  <c r="S39"/>
  <c r="U39"/>
  <c r="G40"/>
  <c r="H40"/>
  <c r="I40"/>
  <c r="J40"/>
  <c r="K40"/>
  <c r="L40"/>
  <c r="M40"/>
  <c r="N40"/>
  <c r="O40"/>
  <c r="P40"/>
  <c r="Q40"/>
  <c r="R40"/>
  <c r="S40"/>
  <c r="T40"/>
  <c r="U40"/>
  <c r="I41"/>
  <c r="K41"/>
  <c r="M41"/>
  <c r="O41"/>
  <c r="Q41"/>
  <c r="S41"/>
  <c r="U41"/>
  <c r="G42"/>
  <c r="H42"/>
  <c r="I42"/>
  <c r="J42"/>
  <c r="K42"/>
  <c r="L42"/>
  <c r="M42"/>
  <c r="N42"/>
  <c r="O42"/>
  <c r="P42"/>
  <c r="Q42"/>
  <c r="R42"/>
  <c r="S42"/>
  <c r="T42"/>
  <c r="U42"/>
  <c r="G43"/>
  <c r="H43"/>
  <c r="I43"/>
  <c r="J43"/>
  <c r="K43"/>
  <c r="L43"/>
  <c r="M43"/>
  <c r="N43"/>
  <c r="O43"/>
  <c r="P43"/>
  <c r="Q43"/>
  <c r="R43"/>
  <c r="S43"/>
  <c r="T43"/>
  <c r="U43"/>
  <c r="G44"/>
  <c r="H44"/>
  <c r="I44"/>
  <c r="J44"/>
  <c r="K44"/>
  <c r="L44"/>
  <c r="M44"/>
  <c r="N44"/>
  <c r="O44"/>
  <c r="P44"/>
  <c r="Q44"/>
  <c r="R44"/>
  <c r="S44"/>
  <c r="T44"/>
  <c r="U44"/>
  <c r="I45"/>
  <c r="K45"/>
  <c r="M45"/>
  <c r="O45"/>
  <c r="Q45"/>
  <c r="S45"/>
  <c r="U45"/>
  <c r="I46"/>
  <c r="K46"/>
  <c r="M46"/>
  <c r="O46"/>
  <c r="Q46"/>
  <c r="S46"/>
  <c r="U46"/>
  <c r="I47"/>
  <c r="K47"/>
  <c r="M47"/>
  <c r="O47"/>
  <c r="Q47"/>
  <c r="S47"/>
  <c r="U47"/>
  <c r="G48"/>
  <c r="H48"/>
  <c r="I48"/>
  <c r="J48"/>
  <c r="K48"/>
  <c r="L48"/>
  <c r="M48"/>
  <c r="N48"/>
  <c r="O48"/>
  <c r="P48"/>
  <c r="Q48"/>
  <c r="R48"/>
  <c r="S48"/>
  <c r="T48"/>
  <c r="U48"/>
  <c r="I49"/>
  <c r="K49"/>
  <c r="M49"/>
  <c r="O49"/>
  <c r="Q49"/>
  <c r="S49"/>
  <c r="U49"/>
  <c r="G50"/>
  <c r="H50"/>
  <c r="I50"/>
  <c r="J50"/>
  <c r="K50"/>
  <c r="L50"/>
  <c r="M50"/>
  <c r="N50"/>
  <c r="O50"/>
  <c r="P50"/>
  <c r="Q50"/>
  <c r="R50"/>
  <c r="S50"/>
  <c r="T50"/>
  <c r="U50"/>
  <c r="G51"/>
  <c r="I51"/>
  <c r="K51"/>
  <c r="L51"/>
  <c r="M51"/>
  <c r="N51"/>
  <c r="O51"/>
  <c r="P51"/>
  <c r="Q51"/>
  <c r="R51"/>
  <c r="S51"/>
  <c r="T51"/>
  <c r="U51"/>
  <c r="G52"/>
  <c r="H52"/>
  <c r="I52"/>
  <c r="J52"/>
  <c r="K52"/>
  <c r="L52"/>
  <c r="M52"/>
  <c r="N52"/>
  <c r="O52"/>
  <c r="P52"/>
  <c r="Q52"/>
  <c r="R52"/>
  <c r="S52"/>
  <c r="T52"/>
  <c r="U52"/>
  <c r="G53"/>
  <c r="I53"/>
  <c r="K53"/>
  <c r="L53"/>
  <c r="M53"/>
  <c r="N53"/>
  <c r="O53"/>
  <c r="P53"/>
  <c r="Q53"/>
  <c r="R53"/>
  <c r="S53"/>
  <c r="T53"/>
  <c r="U53"/>
  <c r="I54"/>
  <c r="K54"/>
  <c r="M54"/>
  <c r="O54"/>
  <c r="Q54"/>
  <c r="S54"/>
  <c r="U54"/>
  <c r="I55"/>
  <c r="K55"/>
  <c r="M55"/>
  <c r="O55"/>
  <c r="Q55"/>
  <c r="S55"/>
  <c r="U55"/>
  <c r="G56"/>
  <c r="I56"/>
  <c r="K56"/>
  <c r="M56"/>
  <c r="O56"/>
  <c r="Q56"/>
  <c r="S56"/>
  <c r="U56"/>
  <c r="I57"/>
  <c r="K57"/>
  <c r="M57"/>
  <c r="O57"/>
  <c r="Q57"/>
  <c r="S57"/>
  <c r="U57"/>
  <c r="G58"/>
  <c r="I58"/>
  <c r="K58"/>
  <c r="M58"/>
  <c r="O58"/>
  <c r="Q58"/>
  <c r="S58"/>
  <c r="U58"/>
  <c r="G59"/>
  <c r="H59"/>
  <c r="I59"/>
  <c r="J59"/>
  <c r="K59"/>
  <c r="L59"/>
  <c r="M59"/>
  <c r="N59"/>
  <c r="O59"/>
  <c r="P59"/>
  <c r="Q59"/>
  <c r="R59"/>
  <c r="S59"/>
  <c r="T59"/>
  <c r="U59"/>
  <c r="G60"/>
  <c r="H60"/>
  <c r="I60"/>
  <c r="J60"/>
  <c r="K60"/>
  <c r="L60"/>
  <c r="M60"/>
  <c r="N60"/>
  <c r="O60"/>
  <c r="P60"/>
  <c r="Q60"/>
  <c r="R60"/>
  <c r="S60"/>
  <c r="T60"/>
  <c r="U60"/>
  <c r="I61"/>
  <c r="K61"/>
  <c r="M61"/>
  <c r="O61"/>
  <c r="Q61"/>
  <c r="S61"/>
  <c r="U61"/>
  <c r="G62"/>
  <c r="H62"/>
  <c r="I62"/>
  <c r="J62"/>
  <c r="K62"/>
  <c r="L62"/>
  <c r="M62"/>
  <c r="N62"/>
  <c r="O62"/>
  <c r="P62"/>
  <c r="Q62"/>
  <c r="R62"/>
  <c r="S62"/>
  <c r="T62"/>
  <c r="U62"/>
  <c r="G63"/>
  <c r="H63"/>
  <c r="I63"/>
  <c r="J63"/>
  <c r="K63"/>
  <c r="L63"/>
  <c r="M63"/>
  <c r="N63"/>
  <c r="O63"/>
  <c r="P63"/>
  <c r="Q63"/>
  <c r="R63"/>
  <c r="S63"/>
  <c r="T63"/>
  <c r="U63"/>
  <c r="I64"/>
  <c r="K64"/>
  <c r="M64"/>
  <c r="O64"/>
  <c r="Q64"/>
  <c r="S64"/>
  <c r="U64"/>
  <c r="G65"/>
  <c r="H65"/>
  <c r="I65"/>
  <c r="J65"/>
  <c r="K65"/>
  <c r="L65"/>
  <c r="M65"/>
  <c r="N65"/>
  <c r="O65"/>
  <c r="P65"/>
  <c r="Q65"/>
  <c r="R65"/>
  <c r="S65"/>
  <c r="T65"/>
  <c r="U65"/>
  <c r="G66"/>
  <c r="H66"/>
  <c r="I66"/>
  <c r="J66"/>
  <c r="K66"/>
  <c r="L66"/>
  <c r="M66"/>
  <c r="N66"/>
  <c r="O66"/>
  <c r="P66"/>
  <c r="Q66"/>
  <c r="R66"/>
  <c r="S66"/>
  <c r="T66"/>
  <c r="U66"/>
  <c r="G67"/>
  <c r="H67"/>
  <c r="I67"/>
  <c r="J67"/>
  <c r="K67"/>
  <c r="L67"/>
  <c r="M67"/>
  <c r="N67"/>
  <c r="O67"/>
  <c r="P67"/>
  <c r="Q67"/>
  <c r="R67"/>
  <c r="S67"/>
  <c r="T67"/>
  <c r="U67"/>
  <c r="G68"/>
  <c r="H68"/>
  <c r="I68"/>
  <c r="J68"/>
  <c r="K68"/>
  <c r="L68"/>
  <c r="M68"/>
  <c r="N68"/>
  <c r="O68"/>
  <c r="P68"/>
  <c r="Q68"/>
  <c r="R68"/>
  <c r="S68"/>
  <c r="T68"/>
  <c r="U68"/>
  <c r="G69"/>
  <c r="I69"/>
  <c r="J69"/>
  <c r="K69"/>
  <c r="L69"/>
  <c r="M69"/>
  <c r="N69"/>
  <c r="O69"/>
  <c r="P69"/>
  <c r="Q69"/>
  <c r="R69"/>
  <c r="S69"/>
  <c r="T69"/>
  <c r="U69"/>
  <c r="I70"/>
  <c r="K70"/>
  <c r="M70"/>
  <c r="O70"/>
  <c r="Q70"/>
  <c r="S70"/>
  <c r="U70"/>
  <c r="I71"/>
  <c r="K71"/>
  <c r="M71"/>
  <c r="O71"/>
  <c r="Q71"/>
  <c r="S71"/>
  <c r="U71"/>
  <c r="G72"/>
  <c r="I72"/>
  <c r="J72"/>
  <c r="K72"/>
  <c r="L72"/>
  <c r="M72"/>
  <c r="N72"/>
  <c r="O72"/>
  <c r="P72"/>
  <c r="Q72"/>
  <c r="R72"/>
  <c r="S72"/>
  <c r="T72"/>
  <c r="U72"/>
  <c r="I73"/>
  <c r="K73"/>
  <c r="M73"/>
  <c r="O73"/>
  <c r="Q73"/>
  <c r="S73"/>
  <c r="U73"/>
  <c r="I74"/>
  <c r="K74"/>
  <c r="M74"/>
  <c r="O74"/>
  <c r="Q74"/>
  <c r="S74"/>
  <c r="U74"/>
  <c r="G75"/>
  <c r="H75"/>
  <c r="I75"/>
  <c r="J75"/>
  <c r="K75"/>
  <c r="L75"/>
  <c r="M75"/>
  <c r="N75"/>
  <c r="O75"/>
  <c r="P75"/>
  <c r="Q75"/>
  <c r="R75"/>
  <c r="S75"/>
  <c r="T75"/>
  <c r="U75"/>
  <c r="G76"/>
  <c r="H76"/>
  <c r="I76"/>
  <c r="J76"/>
  <c r="K76"/>
  <c r="L76"/>
  <c r="M76"/>
  <c r="N76"/>
  <c r="O76"/>
  <c r="P76"/>
  <c r="Q76"/>
  <c r="R76"/>
  <c r="S76"/>
  <c r="T76"/>
  <c r="U76"/>
  <c r="G77"/>
  <c r="H77"/>
  <c r="I77"/>
  <c r="J77"/>
  <c r="K77"/>
  <c r="L77"/>
  <c r="M77"/>
  <c r="N77"/>
  <c r="O77"/>
  <c r="P77"/>
  <c r="Q77"/>
  <c r="R77"/>
  <c r="S77"/>
  <c r="T77"/>
  <c r="U77"/>
  <c r="G78"/>
  <c r="H78"/>
  <c r="I78"/>
  <c r="J78"/>
  <c r="K78"/>
  <c r="L78"/>
  <c r="M78"/>
  <c r="N78"/>
  <c r="O78"/>
  <c r="P78"/>
  <c r="Q78"/>
  <c r="R78"/>
  <c r="S78"/>
  <c r="T78"/>
  <c r="U78"/>
  <c r="I79"/>
  <c r="K79"/>
  <c r="M79"/>
  <c r="O79"/>
  <c r="Q79"/>
  <c r="S79"/>
  <c r="U79"/>
  <c r="G80"/>
  <c r="H80"/>
  <c r="I80"/>
  <c r="J80"/>
  <c r="K80"/>
  <c r="L80"/>
  <c r="M80"/>
  <c r="N80"/>
  <c r="O80"/>
  <c r="P80"/>
  <c r="Q80"/>
  <c r="R80"/>
  <c r="S80"/>
  <c r="T80"/>
  <c r="U80"/>
  <c r="I81"/>
  <c r="K81"/>
  <c r="M81"/>
  <c r="O81"/>
  <c r="Q81"/>
  <c r="S81"/>
  <c r="U81"/>
  <c r="G82"/>
  <c r="H82"/>
  <c r="I82"/>
  <c r="J82"/>
  <c r="K82"/>
  <c r="L82"/>
  <c r="M82"/>
  <c r="N82"/>
  <c r="O82"/>
  <c r="P82"/>
  <c r="Q82"/>
  <c r="R82"/>
  <c r="S82"/>
  <c r="T82"/>
  <c r="U82"/>
  <c r="G83"/>
  <c r="H83"/>
  <c r="I83"/>
  <c r="J83"/>
  <c r="K83"/>
  <c r="L83"/>
  <c r="M83"/>
  <c r="N83"/>
  <c r="O83"/>
  <c r="P83"/>
  <c r="Q83"/>
  <c r="R83"/>
  <c r="S83"/>
  <c r="T83"/>
  <c r="U83"/>
  <c r="G84"/>
  <c r="H84"/>
  <c r="I84"/>
  <c r="J84"/>
  <c r="K84"/>
  <c r="L84"/>
  <c r="M84"/>
  <c r="N84"/>
  <c r="O84"/>
  <c r="P84"/>
  <c r="Q84"/>
  <c r="R84"/>
  <c r="S84"/>
  <c r="T84"/>
  <c r="U84"/>
  <c r="G85"/>
  <c r="H85"/>
  <c r="I85"/>
  <c r="J85"/>
  <c r="K85"/>
  <c r="L85"/>
  <c r="M85"/>
  <c r="N85"/>
  <c r="O85"/>
  <c r="P85"/>
  <c r="Q85"/>
  <c r="R85"/>
  <c r="S85"/>
  <c r="T85"/>
  <c r="U85"/>
  <c r="I86"/>
  <c r="K86"/>
  <c r="M86"/>
  <c r="O86"/>
  <c r="Q86"/>
  <c r="S86"/>
  <c r="U86"/>
  <c r="G87"/>
  <c r="H87"/>
  <c r="I87"/>
  <c r="J87"/>
  <c r="K87"/>
  <c r="L87"/>
  <c r="M87"/>
  <c r="N87"/>
  <c r="O87"/>
  <c r="P87"/>
  <c r="Q87"/>
  <c r="R87"/>
  <c r="S87"/>
  <c r="T87"/>
  <c r="U87"/>
  <c r="G88"/>
  <c r="H88"/>
  <c r="I88"/>
  <c r="J88"/>
  <c r="K88"/>
  <c r="L88"/>
  <c r="M88"/>
  <c r="N88"/>
  <c r="O88"/>
  <c r="P88"/>
  <c r="Q88"/>
  <c r="R88"/>
  <c r="S88"/>
  <c r="T88"/>
  <c r="U88"/>
  <c r="G89"/>
  <c r="H89"/>
  <c r="I89"/>
  <c r="J89"/>
  <c r="K89"/>
  <c r="L89"/>
  <c r="M89"/>
  <c r="N89"/>
  <c r="O89"/>
  <c r="P89"/>
  <c r="Q89"/>
  <c r="R89"/>
  <c r="S89"/>
  <c r="T89"/>
  <c r="U89"/>
  <c r="G90"/>
  <c r="H90"/>
  <c r="I90"/>
  <c r="J90"/>
  <c r="K90"/>
  <c r="L90"/>
  <c r="M90"/>
  <c r="N90"/>
  <c r="O90"/>
  <c r="P90"/>
  <c r="Q90"/>
  <c r="R90"/>
  <c r="S90"/>
  <c r="T90"/>
  <c r="U90"/>
  <c r="I91"/>
  <c r="K91"/>
  <c r="M91"/>
  <c r="O91"/>
  <c r="Q91"/>
  <c r="S91"/>
  <c r="U91"/>
  <c r="G92"/>
  <c r="H92"/>
  <c r="I92"/>
  <c r="J92"/>
  <c r="K92"/>
  <c r="L92"/>
  <c r="M92"/>
  <c r="N92"/>
  <c r="O92"/>
  <c r="P92"/>
  <c r="Q92"/>
  <c r="R92"/>
  <c r="S92"/>
  <c r="T92"/>
  <c r="U92"/>
  <c r="G93"/>
  <c r="H93"/>
  <c r="I93"/>
  <c r="J93"/>
  <c r="K93"/>
  <c r="L93"/>
  <c r="M93"/>
  <c r="N93"/>
  <c r="O93"/>
  <c r="P93"/>
  <c r="Q93"/>
  <c r="R93"/>
  <c r="S93"/>
  <c r="T93"/>
  <c r="U93"/>
  <c r="G94"/>
  <c r="H94"/>
  <c r="I94"/>
  <c r="J94"/>
  <c r="K94"/>
  <c r="L94"/>
  <c r="M94"/>
  <c r="N94"/>
  <c r="O94"/>
  <c r="P94"/>
  <c r="Q94"/>
  <c r="R94"/>
  <c r="S94"/>
  <c r="T94"/>
  <c r="U94"/>
  <c r="I95"/>
  <c r="K95"/>
  <c r="M95"/>
  <c r="O95"/>
  <c r="Q95"/>
  <c r="S95"/>
  <c r="U95"/>
  <c r="G96"/>
  <c r="H96"/>
  <c r="I96"/>
  <c r="J96"/>
  <c r="K96"/>
  <c r="L96"/>
  <c r="M96"/>
  <c r="N96"/>
  <c r="O96"/>
  <c r="P96"/>
  <c r="Q96"/>
  <c r="R96"/>
  <c r="S96"/>
  <c r="T96"/>
  <c r="U96"/>
  <c r="G97"/>
  <c r="H97"/>
  <c r="I97"/>
  <c r="J97"/>
  <c r="K97"/>
  <c r="L97"/>
  <c r="M97"/>
  <c r="N97"/>
  <c r="O97"/>
  <c r="P97"/>
  <c r="Q97"/>
  <c r="R97"/>
  <c r="S97"/>
  <c r="T97"/>
  <c r="U97"/>
  <c r="G98"/>
  <c r="H98"/>
  <c r="I98"/>
  <c r="J98"/>
  <c r="K98"/>
  <c r="L98"/>
  <c r="M98"/>
  <c r="N98"/>
  <c r="O98"/>
  <c r="P98"/>
  <c r="Q98"/>
  <c r="R98"/>
  <c r="S98"/>
  <c r="T98"/>
  <c r="U98"/>
  <c r="I99"/>
  <c r="K99"/>
  <c r="M99"/>
  <c r="O99"/>
  <c r="Q99"/>
  <c r="S99"/>
  <c r="U99"/>
  <c r="G100"/>
  <c r="H100"/>
  <c r="I100"/>
  <c r="J100"/>
  <c r="K100"/>
  <c r="L100"/>
  <c r="M100"/>
  <c r="N100"/>
  <c r="O100"/>
  <c r="P100"/>
  <c r="Q100"/>
  <c r="R100"/>
  <c r="S100"/>
  <c r="T100"/>
  <c r="U100"/>
  <c r="G101"/>
  <c r="H101"/>
  <c r="I101"/>
  <c r="J101"/>
  <c r="K101"/>
  <c r="L101"/>
  <c r="M101"/>
  <c r="N101"/>
  <c r="O101"/>
  <c r="P101"/>
  <c r="Q101"/>
  <c r="R101"/>
  <c r="S101"/>
  <c r="T101"/>
  <c r="U101"/>
  <c r="G102"/>
  <c r="H102"/>
  <c r="I102"/>
  <c r="J102"/>
  <c r="K102"/>
  <c r="L102"/>
  <c r="M102"/>
  <c r="N102"/>
  <c r="O102"/>
  <c r="P102"/>
  <c r="Q102"/>
  <c r="R102"/>
  <c r="S102"/>
  <c r="T102"/>
  <c r="U102"/>
  <c r="G103"/>
  <c r="H103"/>
  <c r="I103"/>
  <c r="J103"/>
  <c r="K103"/>
  <c r="L103"/>
  <c r="M103"/>
  <c r="N103"/>
  <c r="O103"/>
  <c r="P103"/>
  <c r="Q103"/>
  <c r="R103"/>
  <c r="S103"/>
  <c r="T103"/>
  <c r="U103"/>
  <c r="I104"/>
  <c r="K104"/>
  <c r="M104"/>
  <c r="O104"/>
  <c r="Q104"/>
  <c r="S104"/>
  <c r="U104"/>
  <c r="P105"/>
  <c r="Q105"/>
  <c r="R105"/>
  <c r="S105"/>
  <c r="T105"/>
  <c r="U105"/>
  <c r="P106"/>
  <c r="Q106"/>
  <c r="R106"/>
  <c r="S106"/>
  <c r="T106"/>
  <c r="U106"/>
  <c r="P107"/>
  <c r="Q107"/>
  <c r="R107"/>
  <c r="S107"/>
  <c r="T107"/>
  <c r="U107"/>
  <c r="Q108"/>
  <c r="S108"/>
  <c r="U108"/>
  <c r="G109"/>
  <c r="H109"/>
  <c r="I109"/>
  <c r="J109"/>
  <c r="K109"/>
  <c r="L109"/>
  <c r="M109"/>
  <c r="N109"/>
  <c r="O109"/>
  <c r="P109"/>
  <c r="Q109"/>
  <c r="R109"/>
  <c r="S109"/>
  <c r="T109"/>
  <c r="U109"/>
  <c r="G110"/>
  <c r="H110"/>
  <c r="I110"/>
  <c r="J110"/>
  <c r="K110"/>
  <c r="M110"/>
  <c r="O110"/>
  <c r="Q110"/>
  <c r="S110"/>
  <c r="T110"/>
  <c r="U110"/>
  <c r="G111"/>
  <c r="I111"/>
  <c r="K111"/>
  <c r="M111"/>
  <c r="O111"/>
  <c r="Q111"/>
  <c r="S111"/>
  <c r="T111"/>
  <c r="U111"/>
  <c r="G112"/>
  <c r="H112"/>
  <c r="I112"/>
  <c r="J112"/>
  <c r="K112"/>
  <c r="L112"/>
  <c r="M112"/>
  <c r="N112"/>
  <c r="O112"/>
  <c r="P112"/>
  <c r="Q112"/>
  <c r="R112"/>
  <c r="S112"/>
  <c r="T112"/>
  <c r="U112"/>
  <c r="I113"/>
  <c r="K113"/>
  <c r="M113"/>
  <c r="O113"/>
  <c r="Q113"/>
  <c r="S113"/>
  <c r="U113"/>
  <c r="G114"/>
  <c r="H114"/>
  <c r="I114"/>
  <c r="J114"/>
  <c r="K114"/>
  <c r="L114"/>
  <c r="M114"/>
  <c r="N114"/>
  <c r="O114"/>
  <c r="P114"/>
  <c r="Q114"/>
  <c r="R114"/>
  <c r="S114"/>
  <c r="T114"/>
  <c r="U114"/>
  <c r="G115"/>
  <c r="H115"/>
  <c r="I115"/>
  <c r="J115"/>
  <c r="K115"/>
  <c r="L115"/>
  <c r="M115"/>
  <c r="N115"/>
  <c r="O115"/>
  <c r="P115"/>
  <c r="Q115"/>
  <c r="R115"/>
  <c r="S115"/>
  <c r="T115"/>
  <c r="U115"/>
  <c r="G116"/>
  <c r="H116"/>
  <c r="I116"/>
  <c r="J116"/>
  <c r="K116"/>
  <c r="L116"/>
  <c r="M116"/>
  <c r="N116"/>
  <c r="O116"/>
  <c r="P116"/>
  <c r="Q116"/>
  <c r="R116"/>
  <c r="S116"/>
  <c r="T116"/>
  <c r="U116"/>
  <c r="I117"/>
  <c r="K117"/>
  <c r="M117"/>
  <c r="O117"/>
  <c r="Q117"/>
  <c r="S117"/>
  <c r="U117"/>
  <c r="G118"/>
  <c r="H118"/>
  <c r="I118"/>
  <c r="J118"/>
  <c r="K118"/>
  <c r="L118"/>
  <c r="M118"/>
  <c r="N118"/>
  <c r="O118"/>
  <c r="P118"/>
  <c r="Q118"/>
  <c r="R118"/>
  <c r="S118"/>
  <c r="T118"/>
  <c r="U118"/>
  <c r="G119"/>
  <c r="H119"/>
  <c r="I119"/>
  <c r="J119"/>
  <c r="K119"/>
  <c r="L119"/>
  <c r="M119"/>
  <c r="N119"/>
  <c r="O119"/>
  <c r="P119"/>
  <c r="Q119"/>
  <c r="R119"/>
  <c r="S119"/>
  <c r="T119"/>
  <c r="U119"/>
  <c r="G120"/>
  <c r="H120"/>
  <c r="I120"/>
  <c r="J120"/>
  <c r="K120"/>
  <c r="L120"/>
  <c r="M120"/>
  <c r="N120"/>
  <c r="O120"/>
  <c r="P120"/>
  <c r="Q120"/>
  <c r="R120"/>
  <c r="S120"/>
  <c r="T120"/>
  <c r="U120"/>
  <c r="I121"/>
  <c r="K121"/>
  <c r="M121"/>
  <c r="O121"/>
  <c r="Q121"/>
  <c r="S121"/>
  <c r="U121"/>
  <c r="G122"/>
  <c r="I122"/>
  <c r="K122"/>
  <c r="M122"/>
  <c r="O122"/>
  <c r="Q122"/>
  <c r="S122"/>
  <c r="U122"/>
  <c r="G123"/>
  <c r="H123"/>
  <c r="I123"/>
  <c r="J123"/>
  <c r="K123"/>
  <c r="L123"/>
  <c r="M123"/>
  <c r="N123"/>
  <c r="O123"/>
  <c r="P123"/>
  <c r="Q123"/>
  <c r="R123"/>
  <c r="S123"/>
  <c r="T123"/>
  <c r="U123"/>
  <c r="I124"/>
  <c r="K124"/>
  <c r="M124"/>
  <c r="O124"/>
  <c r="Q124"/>
  <c r="S124"/>
  <c r="U124"/>
  <c r="G125"/>
  <c r="H125"/>
  <c r="I125"/>
  <c r="J125"/>
  <c r="K125"/>
  <c r="L125"/>
  <c r="M125"/>
  <c r="N125"/>
  <c r="O125"/>
  <c r="P125"/>
  <c r="Q125"/>
  <c r="R125"/>
  <c r="S125"/>
  <c r="T125"/>
  <c r="U125"/>
  <c r="G126"/>
  <c r="H126"/>
  <c r="I126"/>
  <c r="J126"/>
  <c r="K126"/>
  <c r="L126"/>
  <c r="M126"/>
  <c r="N126"/>
  <c r="O126"/>
  <c r="P126"/>
  <c r="Q126"/>
  <c r="R126"/>
  <c r="S126"/>
  <c r="T126"/>
  <c r="U126"/>
  <c r="G127"/>
  <c r="H127"/>
  <c r="I127"/>
  <c r="J127"/>
  <c r="K127"/>
  <c r="L127"/>
  <c r="M127"/>
  <c r="N127"/>
  <c r="O127"/>
  <c r="P127"/>
  <c r="Q127"/>
  <c r="R127"/>
  <c r="S127"/>
  <c r="T127"/>
  <c r="U127"/>
  <c r="G128"/>
  <c r="H128"/>
  <c r="I128"/>
  <c r="J128"/>
  <c r="K128"/>
  <c r="L128"/>
  <c r="M128"/>
  <c r="N128"/>
  <c r="O128"/>
  <c r="P128"/>
  <c r="Q128"/>
  <c r="R128"/>
  <c r="S128"/>
  <c r="T128"/>
  <c r="U128"/>
  <c r="I129"/>
  <c r="K129"/>
  <c r="M129"/>
  <c r="O129"/>
  <c r="Q129"/>
  <c r="S129"/>
  <c r="U129"/>
  <c r="G130"/>
  <c r="H130"/>
  <c r="I130"/>
  <c r="J130"/>
  <c r="K130"/>
  <c r="L130"/>
  <c r="M130"/>
  <c r="N130"/>
  <c r="O130"/>
  <c r="P130"/>
  <c r="Q130"/>
  <c r="R130"/>
  <c r="S130"/>
  <c r="T130"/>
  <c r="U130"/>
  <c r="G131"/>
  <c r="H131"/>
  <c r="I131"/>
  <c r="J131"/>
  <c r="K131"/>
  <c r="L131"/>
  <c r="M131"/>
  <c r="N131"/>
  <c r="O131"/>
  <c r="P131"/>
  <c r="Q131"/>
  <c r="R131"/>
  <c r="S131"/>
  <c r="T131"/>
  <c r="U131"/>
  <c r="I132"/>
  <c r="K132"/>
  <c r="M132"/>
  <c r="O132"/>
  <c r="Q132"/>
  <c r="S132"/>
  <c r="U132"/>
  <c r="G133"/>
  <c r="H133"/>
  <c r="I133"/>
  <c r="J133"/>
  <c r="K133"/>
  <c r="L133"/>
  <c r="M133"/>
  <c r="N133"/>
  <c r="O133"/>
  <c r="P133"/>
  <c r="Q133"/>
  <c r="R133"/>
  <c r="S133"/>
  <c r="T133"/>
  <c r="U133"/>
  <c r="I134"/>
  <c r="K134"/>
  <c r="M134"/>
  <c r="O134"/>
  <c r="Q134"/>
  <c r="S134"/>
  <c r="U134"/>
  <c r="G135"/>
  <c r="H135"/>
  <c r="I135"/>
  <c r="J135"/>
  <c r="K135"/>
  <c r="L135"/>
  <c r="M135"/>
  <c r="N135"/>
  <c r="O135"/>
  <c r="P135"/>
  <c r="Q135"/>
  <c r="R135"/>
  <c r="S135"/>
  <c r="T135"/>
  <c r="U135"/>
  <c r="I136"/>
  <c r="K136"/>
  <c r="M136"/>
  <c r="O136"/>
  <c r="Q136"/>
  <c r="S136"/>
  <c r="U136"/>
  <c r="G137"/>
  <c r="H137"/>
  <c r="I137"/>
  <c r="J137"/>
  <c r="K137"/>
  <c r="L137"/>
  <c r="M137"/>
  <c r="N137"/>
  <c r="O137"/>
  <c r="P137"/>
  <c r="Q137"/>
  <c r="R137"/>
  <c r="S137"/>
  <c r="T137"/>
  <c r="U137"/>
  <c r="I138"/>
  <c r="K138"/>
  <c r="M138"/>
  <c r="O138"/>
  <c r="Q138"/>
  <c r="S138"/>
  <c r="U138"/>
  <c r="G139"/>
  <c r="H139"/>
  <c r="I139"/>
  <c r="J139"/>
  <c r="K139"/>
  <c r="L139"/>
  <c r="M139"/>
  <c r="N139"/>
  <c r="O139"/>
  <c r="P139"/>
  <c r="Q139"/>
  <c r="R139"/>
  <c r="S139"/>
  <c r="T139"/>
  <c r="U139"/>
  <c r="I140"/>
  <c r="K140"/>
  <c r="M140"/>
  <c r="O140"/>
  <c r="Q140"/>
  <c r="S140"/>
  <c r="U140"/>
  <c r="G141"/>
  <c r="H141"/>
  <c r="I141"/>
  <c r="J141"/>
  <c r="K141"/>
  <c r="L141"/>
  <c r="M141"/>
  <c r="N141"/>
  <c r="O141"/>
  <c r="P141"/>
  <c r="Q141"/>
  <c r="R141"/>
  <c r="S141"/>
  <c r="T141"/>
  <c r="U141"/>
  <c r="G142"/>
  <c r="H142"/>
  <c r="I142"/>
  <c r="J142"/>
  <c r="K142"/>
  <c r="L142"/>
  <c r="M142"/>
  <c r="N142"/>
  <c r="O142"/>
  <c r="P142"/>
  <c r="Q142"/>
  <c r="R142"/>
  <c r="S142"/>
  <c r="T142"/>
  <c r="U142"/>
  <c r="G143"/>
  <c r="H143"/>
  <c r="I143"/>
  <c r="J143"/>
  <c r="K143"/>
  <c r="L143"/>
  <c r="M143"/>
  <c r="N143"/>
  <c r="O143"/>
  <c r="P143"/>
  <c r="Q143"/>
  <c r="R143"/>
  <c r="S143"/>
  <c r="T143"/>
  <c r="U143"/>
  <c r="G144"/>
  <c r="H144"/>
  <c r="I144"/>
  <c r="J144"/>
  <c r="K144"/>
  <c r="L144"/>
  <c r="M144"/>
  <c r="N144"/>
  <c r="O144"/>
  <c r="P144"/>
  <c r="Q144"/>
  <c r="R144"/>
  <c r="S144"/>
  <c r="T144"/>
  <c r="U144"/>
  <c r="I145"/>
  <c r="K145"/>
  <c r="M145"/>
  <c r="O145"/>
  <c r="Q145"/>
  <c r="S145"/>
  <c r="U145"/>
  <c r="G146"/>
  <c r="H146"/>
  <c r="I146"/>
  <c r="J146"/>
  <c r="K146"/>
  <c r="L146"/>
  <c r="M146"/>
  <c r="N146"/>
  <c r="O146"/>
  <c r="P146"/>
  <c r="Q146"/>
  <c r="R146"/>
  <c r="S146"/>
  <c r="T146"/>
  <c r="U146"/>
  <c r="I147"/>
  <c r="K147"/>
  <c r="M147"/>
  <c r="O147"/>
  <c r="Q147"/>
  <c r="S147"/>
  <c r="U147"/>
  <c r="G148"/>
  <c r="I148"/>
  <c r="K148"/>
  <c r="M148"/>
  <c r="O148"/>
  <c r="Q148"/>
  <c r="S148"/>
  <c r="T148"/>
  <c r="U148"/>
  <c r="G149"/>
  <c r="H149"/>
  <c r="I149"/>
  <c r="J149"/>
  <c r="K149"/>
  <c r="L149"/>
  <c r="M149"/>
  <c r="N149"/>
  <c r="O149"/>
  <c r="P149"/>
  <c r="Q149"/>
  <c r="R149"/>
  <c r="S149"/>
  <c r="T149"/>
  <c r="U149"/>
  <c r="G150"/>
  <c r="I150"/>
  <c r="K150"/>
  <c r="M150"/>
  <c r="O150"/>
  <c r="Q150"/>
  <c r="S150"/>
  <c r="U150"/>
  <c r="G151"/>
  <c r="I151"/>
  <c r="K151"/>
  <c r="M151"/>
  <c r="O151"/>
  <c r="Q151"/>
  <c r="S151"/>
  <c r="U151"/>
  <c r="G152"/>
  <c r="I152"/>
  <c r="K152"/>
  <c r="M152"/>
  <c r="O152"/>
  <c r="Q152"/>
  <c r="S152"/>
  <c r="U152"/>
  <c r="G153"/>
  <c r="I153"/>
  <c r="K153"/>
  <c r="M153"/>
  <c r="O153"/>
  <c r="Q153"/>
  <c r="S153"/>
  <c r="U153"/>
  <c r="G154"/>
  <c r="I154"/>
  <c r="K154"/>
  <c r="M154"/>
  <c r="O154"/>
  <c r="Q154"/>
  <c r="S154"/>
  <c r="U154"/>
  <c r="G155"/>
  <c r="I155"/>
  <c r="K155"/>
  <c r="M155"/>
  <c r="O155"/>
  <c r="Q155"/>
  <c r="S155"/>
  <c r="U155"/>
  <c r="G156"/>
  <c r="I156"/>
  <c r="K156"/>
  <c r="M156"/>
  <c r="O156"/>
  <c r="Q156"/>
  <c r="S156"/>
  <c r="T156"/>
  <c r="U156"/>
  <c r="G157"/>
  <c r="I157"/>
  <c r="K157"/>
  <c r="M157"/>
  <c r="O157"/>
  <c r="Q157"/>
  <c r="S157"/>
  <c r="T157"/>
  <c r="U157"/>
  <c r="I158"/>
  <c r="K158"/>
  <c r="M158"/>
  <c r="O158"/>
  <c r="Q158"/>
  <c r="S158"/>
  <c r="U158"/>
  <c r="I159"/>
  <c r="K159"/>
  <c r="M159"/>
  <c r="O159"/>
  <c r="Q159"/>
  <c r="S159"/>
  <c r="U159"/>
  <c r="I160"/>
  <c r="K160"/>
  <c r="M160"/>
  <c r="O160"/>
  <c r="Q160"/>
  <c r="S160"/>
  <c r="U160"/>
  <c r="G161"/>
  <c r="I161"/>
  <c r="K161"/>
  <c r="M161"/>
  <c r="O161"/>
  <c r="Q161"/>
  <c r="S161"/>
  <c r="U161"/>
  <c r="G162"/>
  <c r="I162"/>
  <c r="K162"/>
  <c r="M162"/>
  <c r="O162"/>
  <c r="Q162"/>
  <c r="S162"/>
  <c r="U162"/>
  <c r="G163"/>
  <c r="I163"/>
  <c r="K163"/>
  <c r="M163"/>
  <c r="O163"/>
  <c r="P163"/>
  <c r="Q163"/>
  <c r="R163"/>
  <c r="S163"/>
  <c r="T163"/>
  <c r="U163"/>
  <c r="G164"/>
  <c r="I164"/>
  <c r="K164"/>
  <c r="M164"/>
  <c r="O164"/>
  <c r="Q164"/>
  <c r="S164"/>
  <c r="U164"/>
  <c r="G165"/>
  <c r="I165"/>
  <c r="K165"/>
  <c r="M165"/>
  <c r="O165"/>
  <c r="Q165"/>
  <c r="S165"/>
  <c r="U165"/>
  <c r="I166"/>
  <c r="K166"/>
  <c r="M166"/>
  <c r="O166"/>
  <c r="Q166"/>
  <c r="S166"/>
  <c r="U166"/>
  <c r="I167"/>
  <c r="K167"/>
  <c r="M167"/>
  <c r="O167"/>
  <c r="Q167"/>
  <c r="S167"/>
  <c r="U167"/>
  <c r="I168"/>
  <c r="K168"/>
  <c r="M168"/>
  <c r="O168"/>
  <c r="Q168"/>
  <c r="S168"/>
  <c r="U168"/>
  <c r="G169"/>
  <c r="I169"/>
  <c r="K169"/>
  <c r="M169"/>
  <c r="O169"/>
  <c r="Q169"/>
  <c r="S169"/>
  <c r="U169"/>
  <c r="G170"/>
  <c r="H170"/>
  <c r="I170"/>
  <c r="J170"/>
  <c r="K170"/>
  <c r="L170"/>
  <c r="M170"/>
  <c r="N170"/>
  <c r="O170"/>
  <c r="P170"/>
  <c r="Q170"/>
  <c r="R170"/>
  <c r="S170"/>
  <c r="T170"/>
  <c r="U170"/>
  <c r="G171"/>
  <c r="H171"/>
  <c r="I171"/>
  <c r="J171"/>
  <c r="K171"/>
  <c r="L171"/>
  <c r="M171"/>
  <c r="N171"/>
  <c r="O171"/>
  <c r="P171"/>
  <c r="Q171"/>
  <c r="R171"/>
  <c r="S171"/>
  <c r="T171"/>
  <c r="U171"/>
  <c r="I172"/>
  <c r="K172"/>
  <c r="M172"/>
  <c r="O172"/>
  <c r="Q172"/>
  <c r="S172"/>
  <c r="U172"/>
  <c r="I173"/>
  <c r="K173"/>
  <c r="M173"/>
  <c r="O173"/>
  <c r="Q173"/>
  <c r="S173"/>
  <c r="U173"/>
  <c r="I174"/>
  <c r="K174"/>
  <c r="M174"/>
  <c r="O174"/>
  <c r="Q174"/>
  <c r="S174"/>
  <c r="U174"/>
  <c r="I175"/>
  <c r="K175"/>
  <c r="M175"/>
  <c r="O175"/>
  <c r="Q175"/>
  <c r="S175"/>
  <c r="U175"/>
  <c r="G176"/>
  <c r="I176"/>
  <c r="K176"/>
  <c r="M176"/>
  <c r="O176"/>
  <c r="Q176"/>
  <c r="S176"/>
  <c r="U176"/>
  <c r="G177"/>
  <c r="I177"/>
  <c r="K177"/>
  <c r="M177"/>
  <c r="O177"/>
  <c r="Q177"/>
  <c r="S177"/>
  <c r="T177"/>
  <c r="U177"/>
  <c r="I178"/>
  <c r="K178"/>
  <c r="M178"/>
  <c r="O178"/>
  <c r="Q178"/>
  <c r="S178"/>
  <c r="U178"/>
  <c r="G179"/>
  <c r="I179"/>
  <c r="K179"/>
  <c r="M179"/>
  <c r="O179"/>
  <c r="Q179"/>
  <c r="S179"/>
  <c r="U179"/>
  <c r="I180"/>
  <c r="K180"/>
  <c r="M180"/>
  <c r="O180"/>
  <c r="Q180"/>
  <c r="S180"/>
  <c r="U180"/>
  <c r="I181"/>
  <c r="K181"/>
  <c r="M181"/>
  <c r="O181"/>
  <c r="Q181"/>
  <c r="S181"/>
  <c r="U181"/>
  <c r="I182"/>
  <c r="K182"/>
  <c r="M182"/>
  <c r="O182"/>
  <c r="Q182"/>
  <c r="S182"/>
  <c r="U182"/>
  <c r="G183"/>
  <c r="I183"/>
  <c r="K183"/>
  <c r="M183"/>
  <c r="O183"/>
  <c r="Q183"/>
  <c r="S183"/>
  <c r="U183"/>
  <c r="G184"/>
  <c r="H184"/>
  <c r="I184"/>
  <c r="J184"/>
  <c r="K184"/>
  <c r="L184"/>
  <c r="M184"/>
  <c r="N184"/>
  <c r="O184"/>
  <c r="P184"/>
  <c r="Q184"/>
  <c r="R184"/>
  <c r="S184"/>
  <c r="T184"/>
  <c r="U184"/>
  <c r="G185"/>
  <c r="I185"/>
  <c r="K185"/>
  <c r="M185"/>
  <c r="O185"/>
  <c r="Q185"/>
  <c r="S185"/>
  <c r="T185"/>
  <c r="U185"/>
  <c r="I186"/>
  <c r="K186"/>
  <c r="M186"/>
  <c r="O186"/>
  <c r="Q186"/>
  <c r="S186"/>
  <c r="U186"/>
  <c r="I187"/>
  <c r="K187"/>
  <c r="M187"/>
  <c r="O187"/>
  <c r="Q187"/>
  <c r="S187"/>
  <c r="U187"/>
  <c r="I188"/>
  <c r="K188"/>
  <c r="M188"/>
  <c r="O188"/>
  <c r="Q188"/>
  <c r="S188"/>
  <c r="U188"/>
  <c r="T189"/>
  <c r="U189"/>
  <c r="T190"/>
  <c r="U190"/>
  <c r="T191"/>
  <c r="U191"/>
  <c r="U192"/>
  <c r="G193"/>
  <c r="H193"/>
  <c r="I193"/>
  <c r="J193"/>
  <c r="K193"/>
  <c r="L193"/>
  <c r="M193"/>
  <c r="N193"/>
  <c r="O193"/>
  <c r="P193"/>
  <c r="Q193"/>
  <c r="R193"/>
  <c r="S193"/>
  <c r="T193"/>
  <c r="U193"/>
  <c r="H194"/>
  <c r="I194"/>
  <c r="J194"/>
  <c r="K194"/>
  <c r="L194"/>
  <c r="M194"/>
  <c r="N194"/>
  <c r="O194"/>
  <c r="P194"/>
  <c r="Q194"/>
  <c r="R194"/>
  <c r="S194"/>
  <c r="T194"/>
  <c r="U194"/>
  <c r="I195"/>
  <c r="K195"/>
  <c r="M195"/>
  <c r="O195"/>
  <c r="Q195"/>
  <c r="S195"/>
  <c r="U195"/>
  <c r="G196"/>
  <c r="H196"/>
  <c r="I196"/>
  <c r="J196"/>
  <c r="K196"/>
  <c r="L196"/>
  <c r="M196"/>
  <c r="N196"/>
  <c r="O196"/>
  <c r="P196"/>
  <c r="Q196"/>
  <c r="R196"/>
  <c r="S196"/>
  <c r="T196"/>
  <c r="U196"/>
  <c r="G197"/>
  <c r="H197"/>
  <c r="I197"/>
  <c r="J197"/>
  <c r="K197"/>
  <c r="L197"/>
  <c r="M197"/>
  <c r="N197"/>
  <c r="O197"/>
  <c r="P197"/>
  <c r="Q197"/>
  <c r="R197"/>
  <c r="S197"/>
  <c r="T197"/>
  <c r="U197"/>
  <c r="G198"/>
  <c r="H198"/>
  <c r="I198"/>
  <c r="J198"/>
  <c r="K198"/>
  <c r="L198"/>
  <c r="M198"/>
  <c r="N198"/>
  <c r="O198"/>
  <c r="P198"/>
  <c r="Q198"/>
  <c r="R198"/>
  <c r="S198"/>
  <c r="T198"/>
  <c r="U198"/>
  <c r="G199"/>
  <c r="H199"/>
  <c r="I199"/>
  <c r="J199"/>
  <c r="K199"/>
  <c r="L199"/>
  <c r="M199"/>
  <c r="N199"/>
  <c r="O199"/>
  <c r="P199"/>
  <c r="Q199"/>
  <c r="R199"/>
  <c r="S199"/>
  <c r="T199"/>
  <c r="U199"/>
  <c r="I200"/>
  <c r="K200"/>
  <c r="M200"/>
  <c r="O200"/>
  <c r="Q200"/>
  <c r="S200"/>
  <c r="U200"/>
  <c r="G201"/>
  <c r="H201"/>
  <c r="I201"/>
  <c r="J201"/>
  <c r="K201"/>
  <c r="L201"/>
  <c r="M201"/>
  <c r="N201"/>
  <c r="O201"/>
  <c r="P201"/>
  <c r="Q201"/>
  <c r="R201"/>
  <c r="S201"/>
  <c r="T201"/>
  <c r="U201"/>
  <c r="G202"/>
  <c r="H202"/>
  <c r="I202"/>
  <c r="J202"/>
  <c r="K202"/>
  <c r="L202"/>
  <c r="M202"/>
  <c r="N202"/>
  <c r="O202"/>
  <c r="P202"/>
  <c r="Q202"/>
  <c r="R202"/>
  <c r="S202"/>
  <c r="T202"/>
  <c r="U202"/>
  <c r="G203"/>
  <c r="H203"/>
  <c r="I203"/>
  <c r="J203"/>
  <c r="K203"/>
  <c r="L203"/>
  <c r="M203"/>
  <c r="N203"/>
  <c r="O203"/>
  <c r="P203"/>
  <c r="Q203"/>
  <c r="R203"/>
  <c r="S203"/>
  <c r="T203"/>
  <c r="U203"/>
  <c r="G204"/>
  <c r="H204"/>
  <c r="I204"/>
  <c r="J204"/>
  <c r="K204"/>
  <c r="L204"/>
  <c r="M204"/>
  <c r="N204"/>
  <c r="O204"/>
  <c r="P204"/>
  <c r="Q204"/>
  <c r="R204"/>
  <c r="S204"/>
  <c r="T204"/>
  <c r="U204"/>
  <c r="G205"/>
  <c r="I205"/>
  <c r="K205"/>
  <c r="M205"/>
  <c r="O205"/>
  <c r="Q205"/>
  <c r="S205"/>
  <c r="U205"/>
  <c r="I206"/>
  <c r="K206"/>
  <c r="M206"/>
  <c r="O206"/>
  <c r="Q206"/>
  <c r="S206"/>
  <c r="U206"/>
  <c r="G207"/>
  <c r="I207"/>
  <c r="K207"/>
  <c r="M207"/>
  <c r="O207"/>
  <c r="Q207"/>
  <c r="S207"/>
  <c r="U207"/>
  <c r="I208"/>
  <c r="K208"/>
  <c r="M208"/>
  <c r="O208"/>
  <c r="Q208"/>
  <c r="S208"/>
  <c r="U208"/>
  <c r="G209"/>
  <c r="I209"/>
  <c r="K209"/>
  <c r="M209"/>
  <c r="O209"/>
  <c r="Q209"/>
  <c r="S209"/>
  <c r="U209"/>
  <c r="I210"/>
  <c r="K210"/>
  <c r="M210"/>
  <c r="O210"/>
  <c r="Q210"/>
  <c r="S210"/>
  <c r="U210"/>
  <c r="G211"/>
  <c r="H211"/>
  <c r="I211"/>
  <c r="J211"/>
  <c r="K211"/>
  <c r="L211"/>
  <c r="M211"/>
  <c r="N211"/>
  <c r="O211"/>
  <c r="P211"/>
  <c r="Q211"/>
  <c r="R211"/>
  <c r="S211"/>
  <c r="T211"/>
  <c r="U211"/>
  <c r="G212"/>
  <c r="H212"/>
  <c r="I212"/>
  <c r="J212"/>
  <c r="K212"/>
  <c r="L212"/>
  <c r="M212"/>
  <c r="N212"/>
  <c r="O212"/>
  <c r="P212"/>
  <c r="Q212"/>
  <c r="R212"/>
  <c r="S212"/>
  <c r="T212"/>
  <c r="U212"/>
  <c r="I213"/>
  <c r="K213"/>
  <c r="M213"/>
  <c r="O213"/>
  <c r="Q213"/>
  <c r="S213"/>
  <c r="U213"/>
  <c r="G214"/>
  <c r="H214"/>
  <c r="I214"/>
  <c r="J214"/>
  <c r="K214"/>
  <c r="L214"/>
  <c r="M214"/>
  <c r="N214"/>
  <c r="O214"/>
  <c r="P214"/>
  <c r="Q214"/>
  <c r="R214"/>
  <c r="S214"/>
  <c r="T214"/>
  <c r="U214"/>
  <c r="G215"/>
  <c r="H215"/>
  <c r="I215"/>
  <c r="J215"/>
  <c r="K215"/>
  <c r="L215"/>
  <c r="M215"/>
  <c r="N215"/>
  <c r="O215"/>
  <c r="P215"/>
  <c r="Q215"/>
  <c r="R215"/>
  <c r="S215"/>
  <c r="T215"/>
  <c r="U215"/>
  <c r="H216"/>
  <c r="I216"/>
  <c r="J216"/>
  <c r="K216"/>
  <c r="L216"/>
  <c r="M216"/>
  <c r="N216"/>
  <c r="O216"/>
  <c r="P216"/>
  <c r="Q216"/>
  <c r="R216"/>
  <c r="S216"/>
  <c r="T216"/>
  <c r="U216"/>
  <c r="I217"/>
  <c r="K217"/>
  <c r="M217"/>
  <c r="O217"/>
  <c r="Q217"/>
  <c r="S217"/>
  <c r="U217"/>
  <c r="G218"/>
  <c r="I218"/>
  <c r="K218"/>
  <c r="M218"/>
  <c r="O218"/>
  <c r="Q218"/>
  <c r="S218"/>
  <c r="U218"/>
  <c r="I219"/>
  <c r="K219"/>
  <c r="M219"/>
  <c r="O219"/>
  <c r="Q219"/>
  <c r="S219"/>
  <c r="U219"/>
  <c r="I220"/>
  <c r="K220"/>
  <c r="M220"/>
  <c r="O220"/>
  <c r="Q220"/>
  <c r="S220"/>
  <c r="U220"/>
  <c r="G221"/>
  <c r="H221"/>
  <c r="I221"/>
  <c r="J221"/>
  <c r="K221"/>
  <c r="L221"/>
  <c r="M221"/>
  <c r="N221"/>
  <c r="O221"/>
  <c r="P221"/>
  <c r="Q221"/>
  <c r="R221"/>
  <c r="S221"/>
  <c r="T221"/>
  <c r="U221"/>
  <c r="I223"/>
  <c r="K223"/>
  <c r="M223"/>
  <c r="O223"/>
  <c r="Q223"/>
  <c r="S223"/>
  <c r="U223"/>
  <c r="G10" i="40"/>
  <c r="H10"/>
  <c r="I10"/>
  <c r="J10"/>
  <c r="K10"/>
  <c r="L10"/>
  <c r="M10"/>
  <c r="N10"/>
  <c r="O10"/>
  <c r="P10"/>
  <c r="Q10"/>
  <c r="G11"/>
  <c r="H11"/>
  <c r="I11"/>
  <c r="J11"/>
  <c r="K11"/>
  <c r="L11"/>
  <c r="M11"/>
  <c r="N11"/>
  <c r="O11"/>
  <c r="P11"/>
  <c r="Q11"/>
  <c r="G12"/>
  <c r="H12"/>
  <c r="I12"/>
  <c r="J12"/>
  <c r="K12"/>
  <c r="L12"/>
  <c r="M12"/>
  <c r="N12"/>
  <c r="O12"/>
  <c r="P12"/>
  <c r="Q12"/>
  <c r="Q13"/>
  <c r="Q14"/>
  <c r="Q15"/>
  <c r="Q16"/>
  <c r="G17"/>
  <c r="H17"/>
  <c r="I17"/>
  <c r="J17"/>
  <c r="K17"/>
  <c r="L17"/>
  <c r="M17"/>
  <c r="N17"/>
  <c r="O17"/>
  <c r="P17"/>
  <c r="Q17"/>
  <c r="G18"/>
  <c r="H18"/>
  <c r="I18"/>
  <c r="J18"/>
  <c r="K18"/>
  <c r="L18"/>
  <c r="M18"/>
  <c r="N18"/>
  <c r="O18"/>
  <c r="P18"/>
  <c r="Q18"/>
  <c r="G23"/>
  <c r="H23"/>
  <c r="I23"/>
  <c r="J23"/>
  <c r="K23"/>
  <c r="L23"/>
  <c r="M23"/>
  <c r="N23"/>
  <c r="O23"/>
  <c r="P23"/>
  <c r="Q23"/>
  <c r="G24"/>
  <c r="H24"/>
  <c r="I24"/>
  <c r="J24"/>
  <c r="K24"/>
  <c r="L24"/>
  <c r="M24"/>
  <c r="N24"/>
  <c r="O24"/>
  <c r="P24"/>
  <c r="Q24"/>
  <c r="G27"/>
  <c r="H27"/>
  <c r="I27"/>
  <c r="J27"/>
  <c r="K27"/>
  <c r="L27"/>
  <c r="M27"/>
  <c r="N27"/>
  <c r="O27"/>
  <c r="P27"/>
  <c r="Q27"/>
  <c r="Q28"/>
  <c r="G29"/>
  <c r="H29"/>
  <c r="I29"/>
  <c r="J29"/>
  <c r="K29"/>
  <c r="L29"/>
  <c r="M29"/>
  <c r="N29"/>
  <c r="O29"/>
  <c r="P29"/>
  <c r="Q29"/>
  <c r="Q30"/>
  <c r="Q31"/>
  <c r="G35"/>
  <c r="H35"/>
  <c r="I35"/>
  <c r="J35"/>
  <c r="K35"/>
  <c r="L35"/>
  <c r="M35"/>
  <c r="N35"/>
  <c r="O35"/>
  <c r="P35"/>
  <c r="Q35"/>
  <c r="G36"/>
  <c r="H36"/>
  <c r="I36"/>
  <c r="J36"/>
  <c r="K36"/>
  <c r="L36"/>
  <c r="M36"/>
  <c r="N36"/>
  <c r="O36"/>
  <c r="P36"/>
  <c r="Q36"/>
  <c r="M37"/>
  <c r="O37"/>
  <c r="Q37"/>
  <c r="M38"/>
  <c r="O38"/>
  <c r="Q38"/>
  <c r="G42"/>
  <c r="H42"/>
  <c r="I42"/>
  <c r="J42"/>
  <c r="K42"/>
  <c r="L42"/>
  <c r="M42"/>
  <c r="N42"/>
  <c r="O42"/>
  <c r="P42"/>
  <c r="Q42"/>
  <c r="G43"/>
  <c r="H43"/>
  <c r="I43"/>
  <c r="J43"/>
  <c r="K43"/>
  <c r="L43"/>
  <c r="M43"/>
  <c r="N43"/>
  <c r="O43"/>
  <c r="P43"/>
  <c r="Q43"/>
  <c r="G44"/>
  <c r="H44"/>
  <c r="I44"/>
  <c r="J44"/>
  <c r="K44"/>
  <c r="L44"/>
  <c r="M44"/>
  <c r="N44"/>
  <c r="O44"/>
  <c r="P44"/>
  <c r="Q44"/>
  <c r="G47"/>
  <c r="H47"/>
  <c r="I47"/>
  <c r="J47"/>
  <c r="K47"/>
  <c r="L47"/>
  <c r="M47"/>
  <c r="N47"/>
  <c r="O47"/>
  <c r="P47"/>
  <c r="Q47"/>
  <c r="M49"/>
  <c r="O49"/>
  <c r="Q49"/>
  <c r="M50"/>
  <c r="O50"/>
  <c r="Q50"/>
  <c r="M51"/>
  <c r="O51"/>
  <c r="Q51"/>
  <c r="M52"/>
  <c r="O52"/>
  <c r="Q52"/>
  <c r="M53"/>
  <c r="O53"/>
  <c r="Q53"/>
  <c r="M54"/>
  <c r="O54"/>
  <c r="Q54"/>
  <c r="M55"/>
  <c r="O55"/>
  <c r="Q55"/>
  <c r="M56"/>
  <c r="O56"/>
  <c r="Q56"/>
  <c r="G57"/>
  <c r="H57"/>
  <c r="I57"/>
  <c r="J57"/>
  <c r="K57"/>
  <c r="L57"/>
  <c r="M57"/>
  <c r="N57"/>
  <c r="O57"/>
  <c r="P57"/>
  <c r="Q57"/>
  <c r="G66"/>
  <c r="H66"/>
  <c r="I66"/>
  <c r="J66"/>
  <c r="K66"/>
  <c r="L66"/>
  <c r="M66"/>
  <c r="N66"/>
  <c r="O66"/>
  <c r="P66"/>
  <c r="Q66"/>
  <c r="G68"/>
  <c r="H68"/>
  <c r="I68"/>
  <c r="J68"/>
  <c r="K68"/>
  <c r="L68"/>
  <c r="M68"/>
  <c r="N68"/>
  <c r="O68"/>
  <c r="P68"/>
  <c r="Q68"/>
  <c r="G69"/>
  <c r="H69"/>
  <c r="I69"/>
  <c r="J69"/>
  <c r="K69"/>
  <c r="L69"/>
  <c r="M69"/>
  <c r="N69"/>
  <c r="O69"/>
  <c r="P69"/>
  <c r="Q69"/>
  <c r="G72"/>
  <c r="H72"/>
  <c r="I72"/>
  <c r="J72"/>
  <c r="K72"/>
  <c r="L72"/>
  <c r="M72"/>
  <c r="N72"/>
  <c r="O72"/>
  <c r="P72"/>
  <c r="Q72"/>
  <c r="G73"/>
  <c r="H73"/>
  <c r="I73"/>
  <c r="J73"/>
  <c r="K73"/>
  <c r="L73"/>
  <c r="M73"/>
  <c r="N73"/>
  <c r="O73"/>
  <c r="P73"/>
  <c r="Q73"/>
  <c r="G74"/>
  <c r="H74"/>
  <c r="I74"/>
  <c r="J74"/>
  <c r="K74"/>
  <c r="L74"/>
  <c r="M74"/>
  <c r="N74"/>
  <c r="O74"/>
  <c r="P74"/>
  <c r="Q74"/>
  <c r="I76"/>
  <c r="K76"/>
  <c r="M76"/>
  <c r="O76"/>
  <c r="Q76"/>
  <c r="G79"/>
  <c r="H79"/>
  <c r="I79"/>
  <c r="J79"/>
  <c r="K79"/>
  <c r="L79"/>
  <c r="M79"/>
  <c r="N79"/>
  <c r="O79"/>
  <c r="P79"/>
  <c r="Q79"/>
  <c r="G80"/>
  <c r="H80"/>
  <c r="I80"/>
  <c r="J80"/>
  <c r="K80"/>
  <c r="L80"/>
  <c r="M80"/>
  <c r="N80"/>
  <c r="O80"/>
  <c r="P80"/>
  <c r="Q80"/>
  <c r="I82"/>
  <c r="K82"/>
  <c r="M82"/>
  <c r="O82"/>
  <c r="Q82"/>
  <c r="G83"/>
  <c r="I83"/>
  <c r="K83"/>
  <c r="M83"/>
  <c r="O83"/>
  <c r="Q83"/>
  <c r="O85"/>
  <c r="Q85"/>
  <c r="G86"/>
  <c r="H86"/>
  <c r="I86"/>
  <c r="J86"/>
  <c r="K86"/>
  <c r="L86"/>
  <c r="M86"/>
  <c r="N86"/>
  <c r="O86"/>
  <c r="P86"/>
  <c r="Q86"/>
  <c r="P87"/>
  <c r="Q87"/>
  <c r="K88"/>
  <c r="M88"/>
  <c r="O88"/>
  <c r="Q88"/>
  <c r="Q89"/>
  <c r="G90"/>
  <c r="H90"/>
  <c r="I90"/>
  <c r="J90"/>
  <c r="K90"/>
  <c r="L90"/>
  <c r="M90"/>
  <c r="N90"/>
  <c r="O90"/>
  <c r="P90"/>
  <c r="Q90"/>
  <c r="G93"/>
  <c r="H93"/>
  <c r="I93"/>
  <c r="J93"/>
  <c r="K93"/>
  <c r="L93"/>
  <c r="M93"/>
  <c r="N93"/>
  <c r="O93"/>
  <c r="P93"/>
  <c r="Q93"/>
  <c r="K97"/>
  <c r="M97"/>
  <c r="O97"/>
  <c r="E15" i="41"/>
  <c r="E14" s="1"/>
  <c r="E13" s="1"/>
  <c r="E12" s="1"/>
  <c r="E11" s="1"/>
  <c r="E10" s="1"/>
  <c r="E19"/>
  <c r="E18" s="1"/>
  <c r="E17" s="1"/>
  <c r="E16" s="1"/>
</calcChain>
</file>

<file path=xl/sharedStrings.xml><?xml version="1.0" encoding="utf-8"?>
<sst xmlns="http://schemas.openxmlformats.org/spreadsheetml/2006/main" count="2805" uniqueCount="469">
  <si>
    <t>Ведомственная структура  расходов бюджета  Приамурского городского поселения  на 2016 год</t>
  </si>
  <si>
    <t>Обеспечение функционироваеия высшего должностного лица муниципального образования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</si>
  <si>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</si>
  <si>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</si>
  <si>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</si>
  <si>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</si>
  <si>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</si>
  <si>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</si>
  <si>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108 1 00 00110</t>
  </si>
  <si>
    <t>109 1 00 00110</t>
  </si>
  <si>
    <t>110 1 00 00110</t>
  </si>
  <si>
    <t>111 1 00 00110</t>
  </si>
  <si>
    <t>112 1 00 00110</t>
  </si>
  <si>
    <t>113 1 00 00110</t>
  </si>
  <si>
    <t>114 1 00 00110</t>
  </si>
  <si>
    <t>115 1 00 00110</t>
  </si>
  <si>
    <t>Обеспечение деятельности представительного органа муниципального образования</t>
  </si>
  <si>
    <t xml:space="preserve">Председатель Собрания депутатов муниципального образования   
</t>
  </si>
  <si>
    <t>Обеспечение деятельности органов местногосамоуправления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</si>
  <si>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</si>
  <si>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</si>
  <si>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</si>
  <si>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</si>
  <si>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</si>
  <si>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</si>
  <si>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</si>
  <si>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</si>
  <si>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</si>
  <si>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</si>
  <si>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</si>
  <si>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93 3 00 00000</t>
  </si>
  <si>
    <t>Осуществление отдельных государственных полномочий Еврейской автономной области</t>
  </si>
  <si>
    <t>93 3 00 21270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</si>
  <si>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</si>
  <si>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</si>
  <si>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93 4 00 00000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</si>
  <si>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</si>
  <si>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</si>
  <si>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>93 3 00 51180</t>
  </si>
  <si>
    <t xml:space="preserve">Мероприятия по предупреждению и ликвидации последствий чрезвычайных ситуаций  и стихийных бедствий          
</t>
  </si>
  <si>
    <t>Мероприятия в области организации деятельности аварийно - спасательных служб и аварийно - спасательных формирований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</si>
  <si>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</si>
  <si>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</si>
  <si>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</si>
  <si>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Повышение технического уровня автомобильных дорог общего пользования местного значения</t>
  </si>
  <si>
    <t>01 0 01 04022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</si>
  <si>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</si>
  <si>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</si>
  <si>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</si>
  <si>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Улучшение транспортно-эксплуатационного и технического состояния дворовых территорий, проездов к дворовой территории</t>
  </si>
  <si>
    <t>02 0 01 05010</t>
  </si>
  <si>
    <t>Ремонт дворовой территории , проезда к дворовой территории многоквартирных домов</t>
  </si>
  <si>
    <t>04 0 00 00000</t>
  </si>
  <si>
    <t xml:space="preserve">МП «Энергосбережение и повышение энергетической эффективности на территории Приамурского городского поселения» на 2016-2020 годы» </t>
  </si>
  <si>
    <t>04 0 01 00000</t>
  </si>
  <si>
    <t>Повышение энергетической эффективности на территории муниципального образования</t>
  </si>
  <si>
    <t>04 0 01 04081</t>
  </si>
  <si>
    <t>Энергосбережение и повышение энергетической эффективности</t>
  </si>
  <si>
    <t>03 0 00 00000</t>
  </si>
  <si>
    <t>03 0 01 00000</t>
  </si>
  <si>
    <t>Уточнение февр</t>
  </si>
  <si>
    <t>Обеспечение и профилактика безопасных условий движения на автодорогах и в населенных пунктах Приамурского городского поселения" на 2015 год и на плановый период 2016 и 2017 годов"</t>
  </si>
  <si>
    <t>03 0 01 05030</t>
  </si>
  <si>
    <t>Организация мероприятий направленных на повышение безопасности дорожного движения</t>
  </si>
  <si>
    <t>06 0 00 00000</t>
  </si>
  <si>
    <t>06 0 01 00000</t>
  </si>
  <si>
    <t>Повышение уровня освещенности на территории муниципального образования</t>
  </si>
  <si>
    <t>06 0 01 05040</t>
  </si>
  <si>
    <t>Мероприятия по замене и переоборудованию осветительных приборов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</si>
  <si>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</si>
  <si>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</si>
  <si>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</si>
  <si>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</si>
  <si>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</si>
  <si>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Обеспечение  деятельности казенных учреждений</t>
  </si>
  <si>
    <t>Расходы на выплаты по оплате труда работников муниципальных казенных учреждений</t>
  </si>
  <si>
    <t>93 2 00 00210</t>
  </si>
  <si>
    <t>Расходы на выплаты по оплате труда работников домов культуры</t>
  </si>
  <si>
    <t>Ррасходы на выплаты персоналу казенных учреждений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</si>
  <si>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</si>
  <si>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</si>
  <si>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93 2 00 00290</t>
  </si>
  <si>
    <t>Расходы на обеспечение деятельности (оказание услуг) муниципальных казенных учреждений</t>
  </si>
  <si>
    <t>Расходы на обеспечение деятельности (оказание услуг) домов культуры</t>
  </si>
  <si>
    <t>Расходы на выплаты по оплате труда работников библиотек</t>
  </si>
  <si>
    <t>Расходы на обеспечение деятельности (оказание услуг) библиотек</t>
  </si>
  <si>
    <t>Расходы на выплаты по оплате труда работников театров, концертных и других организаций исполнительных искусств</t>
  </si>
  <si>
    <t>МП "Развитие физической культуры и спорта, формирование здорового образа жизни населения на территории Приамурского городского поселения"на 2016 год</t>
  </si>
  <si>
    <t>07 0 00 00000</t>
  </si>
  <si>
    <t>07 0 01 00000</t>
  </si>
  <si>
    <t>Развитие физической культуры и спорта, формирование здорового образа жизни"</t>
  </si>
  <si>
    <t>07 0 01 05070</t>
  </si>
  <si>
    <t>Организация мероприятий по подготовке, участию, проведению спортивных мероприятий</t>
  </si>
  <si>
    <t>07 0 01 05071</t>
  </si>
  <si>
    <t>Приобретение спортивного инвентаря, оборудования для оснащения спортивных сооружений</t>
  </si>
  <si>
    <t>07 0 01 05072</t>
  </si>
  <si>
    <t>Прочие мероприятия в области физической культуры и спорта</t>
  </si>
  <si>
    <t>Жилищное хозяйство</t>
  </si>
  <si>
    <t>05 0 00 00000</t>
  </si>
  <si>
    <t>МП "Проведение капитального ремонта жилого фонда Приамурского городского поселения на 2016 год"</t>
  </si>
  <si>
    <t>Обеспечение мероприятий по проведению капитального ремонта многоквартирных домов"</t>
  </si>
  <si>
    <t>831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</si>
  <si>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</si>
  <si>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2016 (тыс. рублей)</t>
  </si>
  <si>
    <t>83 4 00 35150</t>
  </si>
  <si>
    <t>МП «Развитие сетей наружного освещения на территории муниципального образования «Приамурское городское поселение» на 2015 год и на плановый период 2016 и 2017 годов»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</si>
  <si>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</si>
  <si>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Другие вопросы в области национальной экономики</t>
  </si>
  <si>
    <t>12</t>
  </si>
  <si>
    <t xml:space="preserve">МП «Энергосбережение и повышение энергетической эффективности в муниципальном образовании «Приамурское городское поселение» на 2010-2015 годы» 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</si>
  <si>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</si>
  <si>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</si>
  <si>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</si>
  <si>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</si>
  <si>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</si>
  <si>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</si>
  <si>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</si>
  <si>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</si>
  <si>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</si>
  <si>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</si>
  <si>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</si>
  <si>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к решению Собрания депутатов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</si>
  <si>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</si>
  <si>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</si>
  <si>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</si>
  <si>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</si>
  <si>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</si>
  <si>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</si>
  <si>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Фонд оплаты труда и страховые взносы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</si>
  <si>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</si>
  <si>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</si>
  <si>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</si>
  <si>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</si>
  <si>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</si>
  <si>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</si>
  <si>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</si>
  <si>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</si>
  <si>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</si>
  <si>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</si>
  <si>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</si>
  <si>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</si>
  <si>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</si>
  <si>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</si>
  <si>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</si>
  <si>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</si>
  <si>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 xml:space="preserve">Предоставление субсидий на возмещение затрат в связи с производством (реализацией) товаров, выполнением работ, оказанием услуг </t>
  </si>
  <si>
    <t xml:space="preserve">Субсидии  юридическим  лицам  (кроме государственных (муниципальных) учреждений)  и  физическим  лицам  - производителям товаров, работ, услуг
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</si>
  <si>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</si>
  <si>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</si>
  <si>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</si>
  <si>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 xml:space="preserve">Комплектование  книжных фондов библиотек муниципальных образований 
</t>
  </si>
  <si>
    <t xml:space="preserve">Иные межбюджетные трансферты
</t>
  </si>
  <si>
    <t>111</t>
  </si>
  <si>
    <t>112</t>
  </si>
  <si>
    <t>Уплата налога на имущество организаций и земельного налога</t>
  </si>
  <si>
    <t>851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</si>
  <si>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</si>
  <si>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</si>
  <si>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</si>
  <si>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</si>
  <si>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</si>
  <si>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</si>
  <si>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</si>
  <si>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</si>
  <si>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</si>
  <si>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Обеспечение проведения выборов и референдумов</t>
  </si>
  <si>
    <t>07</t>
  </si>
  <si>
    <t>Проведение выборов и референдумов</t>
  </si>
  <si>
    <t>Проведение выборов главы поселения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</si>
  <si>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</si>
  <si>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</si>
  <si>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Межбюджетные трансферты бюджетам муниципальных районов из бюджетов поселений и межбюджетные трансферты 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</si>
  <si>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 осуществление отдельных государственных полномочий в области архитектуры и градостроительства</t>
  </si>
  <si>
    <t>ИТОГО:</t>
  </si>
  <si>
    <t>14</t>
  </si>
  <si>
    <t>Реализация государственных функций, связанных с общегосударственным управлением</t>
  </si>
  <si>
    <t>110</t>
  </si>
  <si>
    <t>05 0 01 00000</t>
  </si>
  <si>
    <t>05 0 01 S2600</t>
  </si>
  <si>
    <t>Реконструкция, строительство, капитальный ремонт, разработка проектно-сметной документации по объектам коммунальной инфраструктуры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</si>
  <si>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</si>
  <si>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</si>
  <si>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Уплата прочих налогов, сборов       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</si>
  <si>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</si>
  <si>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</si>
  <si>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>120</t>
  </si>
  <si>
    <t>МП "Сохранность автомобильных дорог общего пользования местного значения муниципального образования «Приамурское городское поселение» на 2015 год и на плановый период 2016 и 2017 годов"</t>
  </si>
  <si>
    <t>МП "Ремонт дворовых территорий многоквартирных домов, проездов к дворовым территориям многоквартирных домов "Приамурского городского поселения" на 2015 и плановый период 2016 и 2017 годов"</t>
  </si>
  <si>
    <t xml:space="preserve">Прочая  закупка  товаров,  работ и услуг для государственных нужд                
</t>
  </si>
  <si>
    <t>Проведение выборов представительных органов поселения</t>
  </si>
  <si>
    <t>310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</si>
  <si>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</si>
  <si>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</si>
  <si>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 нужд</t>
  </si>
  <si>
    <t>Иные закупки товаров, работ и услуг для обеспечения государственных (муниципальных нужд)</t>
  </si>
  <si>
    <t>Муниципальные программы</t>
  </si>
  <si>
    <t>Иные бюджетные ассигнования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</si>
  <si>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</si>
  <si>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</si>
  <si>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</si>
  <si>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</si>
  <si>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</si>
  <si>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</si>
  <si>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</si>
  <si>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</si>
  <si>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</si>
  <si>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</si>
  <si>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</si>
  <si>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</si>
  <si>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</si>
  <si>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</si>
  <si>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</si>
  <si>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</si>
  <si>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</si>
  <si>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83 4 00 21802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</si>
  <si>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</si>
  <si>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</si>
  <si>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</si>
  <si>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</si>
  <si>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</si>
  <si>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</si>
  <si>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</si>
  <si>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</si>
  <si>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</si>
  <si>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83 2 00 00210</t>
  </si>
  <si>
    <t>83 2 00 00290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</si>
  <si>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</si>
  <si>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</si>
  <si>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</si>
  <si>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</si>
  <si>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</si>
  <si>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</si>
  <si>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</si>
  <si>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</si>
  <si>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</si>
  <si>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</si>
  <si>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</si>
  <si>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</si>
  <si>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</si>
  <si>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МП "Повышение безопасности дорожного движения на территории муниципального образования "Приамурское городское поселение" на 2015 год и на плановый период 2016 и 2017 годов</t>
  </si>
  <si>
    <t>РЗ</t>
  </si>
  <si>
    <t>ПР</t>
  </si>
  <si>
    <t>КЦСР</t>
  </si>
  <si>
    <t>КВР</t>
  </si>
  <si>
    <t>Сумма (тыс. рублей)</t>
  </si>
  <si>
    <t>ГРБС</t>
  </si>
  <si>
    <t>Уточнение март</t>
  </si>
  <si>
    <t>Оплата взносов</t>
  </si>
  <si>
    <t>83 4 00 90040</t>
  </si>
  <si>
    <t>Организация и проведение мероприятий по развитию на территории муниципального образования физической культуры и массового спорта за счет прочих межбюджетных трансфертов передаваемые из бюджета муниципального района</t>
  </si>
  <si>
    <t>83 4 00 22321</t>
  </si>
  <si>
    <t>Уточнение май</t>
  </si>
  <si>
    <t>2016 год, тыс. рублей</t>
  </si>
  <si>
    <t>Уточнение июнь</t>
  </si>
  <si>
    <t>Приложение № 3</t>
  </si>
  <si>
    <t>08 0 00 00000</t>
  </si>
  <si>
    <t>МП " Развитие малого и среднего предпринимательства на территории муниципального образования "Приамурское городское поселение" на 2016 год"</t>
  </si>
  <si>
    <t>08 0 01 00000</t>
  </si>
  <si>
    <t>Содействие развитию малого и среднего предпринимательства</t>
  </si>
  <si>
    <t>08 0 01 04061</t>
  </si>
  <si>
    <t>Поддержка малого и среднего предпринимательства</t>
  </si>
  <si>
    <t>Уточнение июль</t>
  </si>
  <si>
    <t xml:space="preserve">                                Приложение № 1</t>
  </si>
  <si>
    <t xml:space="preserve">                                к решению Собрания депутатов</t>
  </si>
  <si>
    <t>Источники внутреннего  финансирования дефицита бюджета Приамурского городского поселения на 2016 год</t>
  </si>
  <si>
    <t>Код бюджетной классификации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</si>
  <si>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</si>
  <si>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2016 ( тыс. рублей)</t>
  </si>
  <si>
    <t>главного администратора источников финансирования дефицита бюджета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</si>
  <si>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</si>
  <si>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</si>
  <si>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</si>
  <si>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</si>
  <si>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</si>
  <si>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</si>
  <si>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</si>
  <si>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</si>
  <si>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</si>
  <si>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</si>
  <si>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</si>
  <si>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</si>
  <si>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</si>
  <si>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01 05 02 01 13 0000 510</t>
  </si>
  <si>
    <t>Увеличение прочих остатков денежных средств бюджетов городских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</si>
  <si>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</si>
  <si>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</si>
  <si>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</si>
  <si>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</si>
  <si>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</si>
  <si>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</si>
  <si>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01 05 02 01 13 0000 610</t>
  </si>
  <si>
    <t>Уменьшение прочих остатков денежных средств бюджетов городских поселений</t>
  </si>
  <si>
    <t>Поступление доходов в бюджет Приамурского городского поселения в 2016 году</t>
  </si>
  <si>
    <t>Наименование налога (сбора)</t>
  </si>
  <si>
    <t>2015 год, тыс. рублей</t>
  </si>
  <si>
    <t>Уточнение</t>
  </si>
  <si>
    <t>ДОХОДЫ</t>
  </si>
  <si>
    <t>101</t>
  </si>
  <si>
    <t>00000</t>
  </si>
  <si>
    <t>00</t>
  </si>
  <si>
    <t>0000</t>
  </si>
  <si>
    <t>000</t>
  </si>
  <si>
    <t>НАЛОГ НА ПРИБЫЛЬ, ДОХОДЫ</t>
  </si>
  <si>
    <t>02000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</si>
  <si>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</si>
  <si>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</si>
  <si>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</si>
  <si>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</si>
  <si>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</si>
  <si>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</si>
  <si>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</si>
  <si>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02040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</si>
  <si>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</si>
  <si>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</si>
  <si>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</si>
  <si>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</si>
  <si>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</si>
  <si>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дефференцированных нормативов отчислений в местные бюджеты</t>
  </si>
  <si>
    <t>02240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</si>
  <si>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дефференцированных нормативов отчислений в местные бюджеты</t>
  </si>
  <si>
    <t>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</si>
  <si>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дефференцированных нормативов отчислений в местные бюджеты</t>
  </si>
  <si>
    <t>02260</t>
  </si>
  <si>
    <t>Доходы от уплаты акцизов на прямогонный бензин,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</si>
  <si>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</si>
  <si>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</si>
  <si>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</si>
  <si>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</si>
  <si>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</si>
  <si>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</si>
  <si>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</si>
  <si>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</si>
  <si>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НАЛОГИ НА ИМУЩЕСТВО</t>
  </si>
  <si>
    <t>01030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</si>
  <si>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</si>
  <si>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06000</t>
  </si>
  <si>
    <t xml:space="preserve">Земельный налог </t>
  </si>
  <si>
    <t>06033</t>
  </si>
  <si>
    <t>1000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</si>
  <si>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</si>
  <si>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</si>
  <si>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</si>
  <si>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</si>
  <si>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</si>
  <si>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</si>
  <si>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</si>
  <si>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</si>
  <si>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 xml:space="preserve">Земельный налог  (по  обязательствам,  возникшим  до 1 января 2006 года)  </t>
  </si>
  <si>
    <t>ДОХОДЫ ОТ ИСПОЛЬЗОВАНИЯ ИМУЩЕСТВА, НАХОДЯЩЕГОСЯ В ГОСУДАРСТВЕННОЙ И МУНИЦИПАЛЬНОЙ СОБСТВЕННОСТИ</t>
  </si>
  <si>
    <t>05000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</si>
  <si>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</si>
  <si>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</si>
  <si>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</si>
  <si>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05035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</si>
  <si>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</si>
  <si>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</si>
  <si>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Доходы от сдачи в аренду имущества, составляющего казну городских поселений (за исключением земельных участков)</t>
  </si>
  <si>
    <t>09035</t>
  </si>
  <si>
    <t>Доходы от эксплуатации и использования имущества автомобильных дорог, находящихся в собственности городских поселений</t>
  </si>
  <si>
    <t>09045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</si>
  <si>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</si>
  <si>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</si>
  <si>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</si>
  <si>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</si>
  <si>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</si>
  <si>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</si>
  <si>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</si>
  <si>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</si>
  <si>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</si>
  <si>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Прочие доходы от оказания платных услуг (работ) получателями средств бюджетов городских поселений</t>
  </si>
  <si>
    <t>02995</t>
  </si>
  <si>
    <t>Прочие доходы от компенсации затрат бюджетов городских поселений</t>
  </si>
  <si>
    <t>114</t>
  </si>
  <si>
    <t>ДОХОДЫ ОТ ПРОДАЖИ МАТЕРИАЛЬНЫХ И НЕМАТЕРИАЛЬНЫХ АКТИВОВ</t>
  </si>
  <si>
    <t>01050</t>
  </si>
  <si>
    <t>410</t>
  </si>
  <si>
    <t>Доходы от продажи квартир, находящихся в собственности городских поселений</t>
  </si>
  <si>
    <t>02052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</si>
  <si>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</si>
  <si>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02053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</si>
  <si>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</si>
  <si>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</si>
  <si>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</si>
  <si>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03050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</si>
  <si>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</si>
  <si>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</si>
  <si>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420</t>
  </si>
  <si>
    <t>Доходы от продажи нематериальных активов, находящихся в собственности городских поселений</t>
  </si>
  <si>
    <t>06013</t>
  </si>
  <si>
    <t>430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</si>
  <si>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</si>
  <si>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116</t>
  </si>
  <si>
    <t>ШТРАФЫ, САНКЦИИ, ВОЗМЕЩЕНИЕ УЩЕРБА</t>
  </si>
  <si>
    <t>23050</t>
  </si>
  <si>
    <t>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</si>
  <si>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</si>
  <si>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23051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</si>
  <si>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</si>
  <si>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23052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</si>
  <si>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</si>
  <si>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32000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</si>
  <si>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</si>
  <si>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33050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</si>
  <si>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</si>
  <si>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</si>
  <si>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</si>
  <si>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46000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</si>
  <si>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</si>
  <si>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51040</t>
  </si>
  <si>
    <t>90000</t>
  </si>
  <si>
    <t xml:space="preserve">Прочие поступления от денежных взысканий (штрафов) и иных сумм в возмещение ущерба, зачисляемые в бюджеты </t>
  </si>
  <si>
    <t>90050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</si>
  <si>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</si>
  <si>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</t>
  </si>
  <si>
    <t>ПРОЧИЕ НЕНАЛОГОВЫЕ ДОХОДЫ</t>
  </si>
  <si>
    <t>180</t>
  </si>
  <si>
    <t>Невыясненные поступления</t>
  </si>
  <si>
    <t>Невыясненные поступления, зачисляемые в бюджеты городских поселений</t>
  </si>
  <si>
    <t>05050</t>
  </si>
  <si>
    <t>Прочие неналоговые доходы бюджетов городских поселений</t>
  </si>
  <si>
    <t>Итого налоговых и неналоговых доходов</t>
  </si>
  <si>
    <t>Безвозмездные поступления</t>
  </si>
  <si>
    <t>202</t>
  </si>
  <si>
    <t>Дотации бюджетам субъектов Российской Федерации и муниципальных образований</t>
  </si>
  <si>
    <t>01001</t>
  </si>
  <si>
    <t>151</t>
  </si>
  <si>
    <t>Дотации бюджетам городских поселений на выравнивание бюджетной обеспеченности</t>
  </si>
  <si>
    <t>01003</t>
  </si>
  <si>
    <t>Дотации бюджетам городских поселений на поддержку мер по обеспечению сбалансированности бюджетов</t>
  </si>
  <si>
    <t>01009</t>
  </si>
  <si>
    <t>Дотации бюджетам городских поселений на поощрение достижения наилучших показателей деятельности органов местного самоуправления</t>
  </si>
  <si>
    <t>01999</t>
  </si>
  <si>
    <t>Прочие дотации бюджетам городских поселений</t>
  </si>
  <si>
    <t>0000000</t>
  </si>
  <si>
    <t>Субсидии бюджетам городских поселений бюджетной системы Российской Федерации (межбюджетные трансферты)</t>
  </si>
  <si>
    <t>Субвенции бюджетам субъектов Российской Федерации и муниципальных образований</t>
  </si>
  <si>
    <t>03003</t>
  </si>
  <si>
    <t>Субвенции бюджетам городских поселений на государственную регистрацию актов гражданского состояния</t>
  </si>
  <si>
    <t>03015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</si>
  <si>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</si>
  <si>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03024</t>
  </si>
  <si>
    <t>Субвенции бюджетам городских поселений на выполнение передаваемых полномочий субъектов Российской Федерации</t>
  </si>
  <si>
    <t>Субвенции на осуществление управленческих функций по применению законодательства об административных правонарушениях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</si>
  <si>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</si>
  <si>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Иные межбюджетные трансферты</t>
  </si>
  <si>
    <t>04999</t>
  </si>
  <si>
    <t>208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</si>
  <si>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</si>
  <si>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</si>
  <si>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219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</si>
  <si>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</si>
  <si>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ВСЕГО ДОХОДОВ:</t>
  </si>
  <si>
    <t>Уточнение август</t>
  </si>
  <si>
    <t xml:space="preserve">                                                                             к решению Собрания депутатов</t>
  </si>
  <si>
    <t xml:space="preserve">                                                                             Приложение № 2</t>
  </si>
  <si>
    <t>Приложение № 4</t>
  </si>
  <si>
    <t>Распределение бюджетных ассигнований по разделам и подразделам, целевым статьям и видам расходов классификации расходов бюджета Приамурского городского поселения                                          на 2016 год</t>
  </si>
  <si>
    <t>Уточнение сент</t>
  </si>
  <si>
    <t>Прочие межбюджетные трансферты, передаваемые бюджетам городских поселений (на выплату поощрения лучшему учреждению культуры)</t>
  </si>
  <si>
    <t>Прочие межбюджетные трансферты, передаваемые бюджетам городских поселений (на реализацию мероприятий для развития на территории муниципального района физической культуры и массового спорта)</t>
  </si>
  <si>
    <t>Прочие межбюджетные трансферты, передаваемые бюджетам</t>
  </si>
  <si>
    <t>Уточнение сентябрь</t>
  </si>
  <si>
    <t>Другие вопросы в области культуры, кинематографии</t>
  </si>
  <si>
    <t>83 4 00 21020</t>
  </si>
  <si>
    <t xml:space="preserve">Реализация отдельных мероприятий в рамках государственной программы "Культура Еврейской автономной области" </t>
  </si>
  <si>
    <t xml:space="preserve">                                от 27.09.2016 № 249</t>
  </si>
  <si>
    <t xml:space="preserve">                                                                             от 27.09.2016 № 249</t>
  </si>
  <si>
    <t>от 27.09.2016 № 249</t>
  </si>
  <si>
    <t>от 27.09.2016  № 249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</si>
</sst>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0.0"/>
    <numFmt numFmtId="169" formatCode="0.00000"/>
    <numFmt numFmtId="177" formatCode="#,##0.00_р_."/>
  </numFmts>
  <fonts count="3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name val="Times New Roman"/>
      <family val="1"/>
      <charset val="204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9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3" fillId="0" borderId="1" xfId="0" applyFont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0" xfId="0" applyFont="1" applyFill="1"/>
    <xf numFmtId="0" fontId="7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Fill="1" applyAlignment="1">
      <alignment vertical="top" wrapText="1"/>
    </xf>
    <xf numFmtId="49" fontId="4" fillId="0" borderId="0" xfId="0" applyNumberFormat="1" applyFont="1" applyFill="1"/>
    <xf numFmtId="0" fontId="8" fillId="0" borderId="0" xfId="0" applyFont="1" applyFill="1" applyBorder="1"/>
    <xf numFmtId="0" fontId="6" fillId="0" borderId="0" xfId="0" applyFont="1" applyFill="1"/>
    <xf numFmtId="0" fontId="9" fillId="0" borderId="0" xfId="0" applyFont="1"/>
    <xf numFmtId="0" fontId="8" fillId="0" borderId="0" xfId="0" applyFont="1"/>
    <xf numFmtId="167" fontId="3" fillId="0" borderId="0" xfId="0" applyNumberFormat="1" applyFont="1" applyFill="1"/>
    <xf numFmtId="167" fontId="3" fillId="0" borderId="1" xfId="0" applyNumberFormat="1" applyFont="1" applyBorder="1" applyAlignment="1">
      <alignment horizontal="center" vertical="top" wrapText="1"/>
    </xf>
    <xf numFmtId="167" fontId="7" fillId="0" borderId="0" xfId="0" applyNumberFormat="1" applyFont="1"/>
    <xf numFmtId="167" fontId="3" fillId="0" borderId="0" xfId="0" applyNumberFormat="1" applyFont="1"/>
    <xf numFmtId="0" fontId="10" fillId="0" borderId="0" xfId="0" applyFont="1"/>
    <xf numFmtId="0" fontId="7" fillId="0" borderId="0" xfId="0" applyFont="1" applyFill="1"/>
    <xf numFmtId="49" fontId="12" fillId="0" borderId="2" xfId="0" applyNumberFormat="1" applyFont="1" applyFill="1" applyBorder="1" applyAlignment="1">
      <alignment horizontal="center" wrapText="1"/>
    </xf>
    <xf numFmtId="0" fontId="14" fillId="0" borderId="0" xfId="0" applyFont="1"/>
    <xf numFmtId="0" fontId="14" fillId="0" borderId="1" xfId="0" applyFont="1" applyBorder="1" applyAlignment="1">
      <alignment horizontal="center"/>
    </xf>
    <xf numFmtId="0" fontId="16" fillId="0" borderId="0" xfId="0" applyFont="1"/>
    <xf numFmtId="49" fontId="14" fillId="0" borderId="1" xfId="0" applyNumberFormat="1" applyFont="1" applyBorder="1" applyAlignment="1">
      <alignment horizontal="center"/>
    </xf>
    <xf numFmtId="49" fontId="19" fillId="0" borderId="1" xfId="0" applyNumberFormat="1" applyFont="1" applyFill="1" applyBorder="1" applyAlignment="1">
      <alignment horizontal="left" vertical="top" wrapText="1"/>
    </xf>
    <xf numFmtId="49" fontId="21" fillId="0" borderId="1" xfId="0" applyNumberFormat="1" applyFont="1" applyBorder="1" applyAlignment="1">
      <alignment horizontal="center" vertical="top" wrapText="1"/>
    </xf>
    <xf numFmtId="49" fontId="21" fillId="0" borderId="1" xfId="0" applyNumberFormat="1" applyFont="1" applyBorder="1" applyAlignment="1">
      <alignment vertical="top" wrapText="1"/>
    </xf>
    <xf numFmtId="49" fontId="22" fillId="0" borderId="1" xfId="0" applyNumberFormat="1" applyFont="1" applyFill="1" applyBorder="1" applyAlignment="1">
      <alignment vertical="top" wrapText="1"/>
    </xf>
    <xf numFmtId="49" fontId="23" fillId="0" borderId="1" xfId="0" applyNumberFormat="1" applyFont="1" applyBorder="1" applyAlignment="1">
      <alignment vertical="top" wrapText="1"/>
    </xf>
    <xf numFmtId="49" fontId="20" fillId="0" borderId="3" xfId="0" applyNumberFormat="1" applyFont="1" applyFill="1" applyBorder="1" applyAlignment="1">
      <alignment vertical="top" wrapText="1"/>
    </xf>
    <xf numFmtId="49" fontId="24" fillId="0" borderId="1" xfId="0" applyNumberFormat="1" applyFont="1" applyBorder="1" applyAlignment="1">
      <alignment horizontal="center" vertical="top" wrapText="1"/>
    </xf>
    <xf numFmtId="49" fontId="24" fillId="0" borderId="1" xfId="0" applyNumberFormat="1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49" fontId="22" fillId="0" borderId="1" xfId="0" applyNumberFormat="1" applyFont="1" applyFill="1" applyBorder="1" applyAlignment="1">
      <alignment horizontal="center"/>
    </xf>
    <xf numFmtId="49" fontId="24" fillId="0" borderId="1" xfId="0" applyNumberFormat="1" applyFont="1" applyFill="1" applyBorder="1" applyAlignment="1">
      <alignment vertical="top" wrapText="1"/>
    </xf>
    <xf numFmtId="49" fontId="20" fillId="0" borderId="1" xfId="0" applyNumberFormat="1" applyFont="1" applyFill="1" applyBorder="1" applyAlignment="1">
      <alignment horizontal="center"/>
    </xf>
    <xf numFmtId="49" fontId="24" fillId="0" borderId="1" xfId="0" applyNumberFormat="1" applyFont="1" applyFill="1" applyBorder="1" applyAlignment="1">
      <alignment horizontal="center"/>
    </xf>
    <xf numFmtId="49" fontId="22" fillId="0" borderId="4" xfId="0" applyNumberFormat="1" applyFont="1" applyFill="1" applyBorder="1" applyAlignment="1">
      <alignment vertical="top" wrapText="1"/>
    </xf>
    <xf numFmtId="49" fontId="22" fillId="0" borderId="4" xfId="0" applyNumberFormat="1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vertical="top" wrapText="1"/>
    </xf>
    <xf numFmtId="49" fontId="24" fillId="0" borderId="1" xfId="0" applyNumberFormat="1" applyFont="1" applyFill="1" applyBorder="1" applyAlignment="1">
      <alignment horizontal="left" vertical="top" wrapText="1"/>
    </xf>
    <xf numFmtId="49" fontId="23" fillId="0" borderId="1" xfId="0" applyNumberFormat="1" applyFont="1" applyBorder="1" applyAlignment="1">
      <alignment horizontal="center"/>
    </xf>
    <xf numFmtId="49" fontId="23" fillId="0" borderId="1" xfId="0" applyNumberFormat="1" applyFont="1" applyBorder="1"/>
    <xf numFmtId="49" fontId="24" fillId="0" borderId="1" xfId="0" applyNumberFormat="1" applyFont="1" applyBorder="1" applyAlignment="1">
      <alignment horizontal="center"/>
    </xf>
    <xf numFmtId="49" fontId="24" fillId="0" borderId="1" xfId="0" applyNumberFormat="1" applyFont="1" applyBorder="1"/>
    <xf numFmtId="0" fontId="21" fillId="0" borderId="1" xfId="0" applyFont="1" applyBorder="1" applyAlignment="1">
      <alignment vertical="top" wrapText="1"/>
    </xf>
    <xf numFmtId="49" fontId="25" fillId="0" borderId="1" xfId="0" applyNumberFormat="1" applyFont="1" applyBorder="1" applyAlignment="1">
      <alignment horizontal="center"/>
    </xf>
    <xf numFmtId="49" fontId="25" fillId="0" borderId="1" xfId="0" applyNumberFormat="1" applyFont="1" applyBorder="1"/>
    <xf numFmtId="0" fontId="23" fillId="0" borderId="1" xfId="0" applyFont="1" applyBorder="1" applyAlignment="1">
      <alignment vertical="top" wrapText="1"/>
    </xf>
    <xf numFmtId="49" fontId="19" fillId="0" borderId="1" xfId="0" applyNumberFormat="1" applyFont="1" applyFill="1" applyBorder="1" applyAlignment="1">
      <alignment vertical="top" wrapText="1"/>
    </xf>
    <xf numFmtId="49" fontId="21" fillId="0" borderId="1" xfId="0" applyNumberFormat="1" applyFont="1" applyBorder="1" applyAlignment="1">
      <alignment horizontal="center"/>
    </xf>
    <xf numFmtId="49" fontId="21" fillId="0" borderId="1" xfId="0" applyNumberFormat="1" applyFont="1" applyBorder="1"/>
    <xf numFmtId="0" fontId="22" fillId="0" borderId="1" xfId="0" applyFont="1" applyFill="1" applyBorder="1" applyAlignment="1">
      <alignment vertical="top" wrapText="1"/>
    </xf>
    <xf numFmtId="49" fontId="24" fillId="0" borderId="1" xfId="0" applyNumberFormat="1" applyFont="1" applyBorder="1" applyAlignment="1">
      <alignment wrapText="1"/>
    </xf>
    <xf numFmtId="49" fontId="19" fillId="0" borderId="1" xfId="0" applyNumberFormat="1" applyFont="1" applyFill="1" applyBorder="1" applyAlignment="1">
      <alignment horizontal="center"/>
    </xf>
    <xf numFmtId="49" fontId="20" fillId="0" borderId="4" xfId="0" applyNumberFormat="1" applyFont="1" applyFill="1" applyBorder="1" applyAlignment="1">
      <alignment vertical="top" wrapText="1"/>
    </xf>
    <xf numFmtId="0" fontId="24" fillId="0" borderId="4" xfId="0" applyFont="1" applyBorder="1" applyAlignment="1">
      <alignment vertical="top" wrapText="1"/>
    </xf>
    <xf numFmtId="49" fontId="23" fillId="0" borderId="1" xfId="0" applyNumberFormat="1" applyFont="1" applyFill="1" applyBorder="1" applyAlignment="1">
      <alignment horizontal="left" vertical="top" wrapText="1"/>
    </xf>
    <xf numFmtId="49" fontId="19" fillId="0" borderId="3" xfId="0" applyNumberFormat="1" applyFont="1" applyFill="1" applyBorder="1" applyAlignment="1">
      <alignment vertical="top" wrapText="1"/>
    </xf>
    <xf numFmtId="0" fontId="20" fillId="0" borderId="1" xfId="0" applyNumberFormat="1" applyFont="1" applyFill="1" applyBorder="1" applyAlignment="1">
      <alignment vertical="top" wrapText="1"/>
    </xf>
    <xf numFmtId="49" fontId="23" fillId="0" borderId="1" xfId="0" applyNumberFormat="1" applyFont="1" applyBorder="1" applyAlignment="1">
      <alignment horizontal="center" wrapText="1"/>
    </xf>
    <xf numFmtId="49" fontId="24" fillId="0" borderId="1" xfId="0" applyNumberFormat="1" applyFont="1" applyBorder="1" applyAlignment="1">
      <alignment horizontal="center" wrapText="1"/>
    </xf>
    <xf numFmtId="49" fontId="13" fillId="0" borderId="1" xfId="0" applyNumberFormat="1" applyFont="1" applyFill="1" applyBorder="1" applyAlignment="1">
      <alignment vertical="top" wrapText="1"/>
    </xf>
    <xf numFmtId="49" fontId="13" fillId="0" borderId="1" xfId="0" applyNumberFormat="1" applyFont="1" applyFill="1" applyBorder="1" applyAlignment="1">
      <alignment horizontal="center"/>
    </xf>
    <xf numFmtId="49" fontId="24" fillId="2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vertical="top" wrapText="1"/>
    </xf>
    <xf numFmtId="2" fontId="19" fillId="0" borderId="5" xfId="0" applyNumberFormat="1" applyFont="1" applyFill="1" applyBorder="1" applyAlignment="1">
      <alignment horizontal="right"/>
    </xf>
    <xf numFmtId="2" fontId="22" fillId="0" borderId="5" xfId="0" applyNumberFormat="1" applyFont="1" applyFill="1" applyBorder="1" applyAlignment="1">
      <alignment horizontal="right"/>
    </xf>
    <xf numFmtId="2" fontId="20" fillId="0" borderId="5" xfId="0" applyNumberFormat="1" applyFont="1" applyFill="1" applyBorder="1" applyAlignment="1">
      <alignment horizontal="right"/>
    </xf>
    <xf numFmtId="2" fontId="24" fillId="0" borderId="5" xfId="0" applyNumberFormat="1" applyFont="1" applyFill="1" applyBorder="1"/>
    <xf numFmtId="2" fontId="22" fillId="0" borderId="1" xfId="0" applyNumberFormat="1" applyFont="1" applyFill="1" applyBorder="1" applyAlignment="1">
      <alignment horizontal="right"/>
    </xf>
    <xf numFmtId="2" fontId="20" fillId="0" borderId="1" xfId="0" applyNumberFormat="1" applyFont="1" applyFill="1" applyBorder="1" applyAlignment="1">
      <alignment horizontal="right"/>
    </xf>
    <xf numFmtId="2" fontId="24" fillId="0" borderId="1" xfId="0" applyNumberFormat="1" applyFont="1" applyFill="1" applyBorder="1"/>
    <xf numFmtId="2" fontId="23" fillId="0" borderId="1" xfId="0" applyNumberFormat="1" applyFont="1" applyBorder="1"/>
    <xf numFmtId="2" fontId="24" fillId="0" borderId="1" xfId="0" applyNumberFormat="1" applyFont="1" applyBorder="1"/>
    <xf numFmtId="2" fontId="25" fillId="0" borderId="1" xfId="0" applyNumberFormat="1" applyFont="1" applyBorder="1"/>
    <xf numFmtId="2" fontId="21" fillId="0" borderId="1" xfId="0" applyNumberFormat="1" applyFont="1" applyBorder="1"/>
    <xf numFmtId="2" fontId="23" fillId="0" borderId="1" xfId="0" applyNumberFormat="1" applyFont="1" applyFill="1" applyBorder="1"/>
    <xf numFmtId="2" fontId="19" fillId="0" borderId="1" xfId="0" applyNumberFormat="1" applyFont="1" applyFill="1" applyBorder="1" applyAlignment="1">
      <alignment horizontal="right"/>
    </xf>
    <xf numFmtId="49" fontId="18" fillId="0" borderId="1" xfId="0" applyNumberFormat="1" applyFont="1" applyFill="1" applyBorder="1" applyAlignment="1">
      <alignment horizontal="center"/>
    </xf>
    <xf numFmtId="2" fontId="15" fillId="0" borderId="1" xfId="0" applyNumberFormat="1" applyFont="1" applyBorder="1"/>
    <xf numFmtId="49" fontId="13" fillId="0" borderId="0" xfId="0" applyNumberFormat="1" applyFont="1" applyFill="1"/>
    <xf numFmtId="49" fontId="18" fillId="0" borderId="2" xfId="0" applyNumberFormat="1" applyFont="1" applyFill="1" applyBorder="1" applyAlignment="1">
      <alignment horizontal="center" wrapText="1"/>
    </xf>
    <xf numFmtId="49" fontId="13" fillId="0" borderId="2" xfId="0" applyNumberFormat="1" applyFont="1" applyFill="1" applyBorder="1" applyAlignment="1">
      <alignment horizontal="center" wrapText="1"/>
    </xf>
    <xf numFmtId="49" fontId="18" fillId="0" borderId="1" xfId="0" applyNumberFormat="1" applyFont="1" applyFill="1" applyBorder="1" applyAlignment="1">
      <alignment horizontal="center" wrapText="1"/>
    </xf>
    <xf numFmtId="49" fontId="14" fillId="0" borderId="0" xfId="0" applyNumberFormat="1" applyFont="1"/>
    <xf numFmtId="2" fontId="3" fillId="0" borderId="0" xfId="0" applyNumberFormat="1" applyFont="1"/>
    <xf numFmtId="49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2" fontId="13" fillId="0" borderId="1" xfId="1" applyNumberFormat="1" applyFont="1" applyFill="1" applyBorder="1" applyAlignment="1">
      <alignment horizontal="right"/>
    </xf>
    <xf numFmtId="2" fontId="14" fillId="0" borderId="1" xfId="1" applyNumberFormat="1" applyFont="1" applyFill="1" applyBorder="1" applyAlignment="1">
      <alignment horizontal="right"/>
    </xf>
    <xf numFmtId="2" fontId="13" fillId="0" borderId="1" xfId="0" applyNumberFormat="1" applyFont="1" applyFill="1" applyBorder="1" applyAlignment="1">
      <alignment horizontal="right"/>
    </xf>
    <xf numFmtId="2" fontId="24" fillId="0" borderId="1" xfId="0" applyNumberFormat="1" applyFont="1" applyBorder="1" applyAlignment="1">
      <alignment horizontal="right"/>
    </xf>
    <xf numFmtId="49" fontId="17" fillId="0" borderId="2" xfId="0" applyNumberFormat="1" applyFont="1" applyFill="1" applyBorder="1" applyAlignment="1">
      <alignment horizontal="center" wrapText="1"/>
    </xf>
    <xf numFmtId="49" fontId="17" fillId="0" borderId="1" xfId="0" applyNumberFormat="1" applyFont="1" applyFill="1" applyBorder="1" applyAlignment="1">
      <alignment horizontal="center"/>
    </xf>
    <xf numFmtId="0" fontId="20" fillId="3" borderId="1" xfId="0" applyNumberFormat="1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vertical="top" wrapText="1"/>
    </xf>
    <xf numFmtId="49" fontId="16" fillId="0" borderId="1" xfId="0" applyNumberFormat="1" applyFont="1" applyBorder="1" applyAlignment="1">
      <alignment horizontal="center" wrapText="1"/>
    </xf>
    <xf numFmtId="49" fontId="16" fillId="0" borderId="1" xfId="0" applyNumberFormat="1" applyFont="1" applyBorder="1" applyAlignment="1">
      <alignment wrapText="1"/>
    </xf>
    <xf numFmtId="2" fontId="16" fillId="0" borderId="1" xfId="0" applyNumberFormat="1" applyFont="1" applyBorder="1"/>
    <xf numFmtId="49" fontId="16" fillId="2" borderId="1" xfId="0" applyNumberFormat="1" applyFont="1" applyFill="1" applyBorder="1" applyAlignment="1">
      <alignment horizontal="center" wrapText="1"/>
    </xf>
    <xf numFmtId="49" fontId="16" fillId="0" borderId="1" xfId="0" applyNumberFormat="1" applyFont="1" applyBorder="1" applyAlignment="1">
      <alignment horizontal="center"/>
    </xf>
    <xf numFmtId="49" fontId="24" fillId="0" borderId="1" xfId="0" applyNumberFormat="1" applyFont="1" applyFill="1" applyBorder="1" applyAlignment="1">
      <alignment wrapText="1"/>
    </xf>
    <xf numFmtId="166" fontId="13" fillId="0" borderId="1" xfId="0" applyNumberFormat="1" applyFont="1" applyFill="1" applyBorder="1" applyAlignment="1">
      <alignment horizontal="right"/>
    </xf>
    <xf numFmtId="166" fontId="19" fillId="0" borderId="1" xfId="0" applyNumberFormat="1" applyFont="1" applyFill="1" applyBorder="1" applyAlignment="1">
      <alignment horizontal="right"/>
    </xf>
    <xf numFmtId="166" fontId="21" fillId="0" borderId="1" xfId="0" applyNumberFormat="1" applyFont="1" applyBorder="1"/>
    <xf numFmtId="166" fontId="24" fillId="0" borderId="1" xfId="0" applyNumberFormat="1" applyFont="1" applyBorder="1"/>
    <xf numFmtId="166" fontId="20" fillId="0" borderId="1" xfId="0" applyNumberFormat="1" applyFont="1" applyFill="1" applyBorder="1" applyAlignment="1">
      <alignment horizontal="right"/>
    </xf>
    <xf numFmtId="166" fontId="24" fillId="0" borderId="1" xfId="0" applyNumberFormat="1" applyFont="1" applyFill="1" applyBorder="1"/>
    <xf numFmtId="166" fontId="22" fillId="0" borderId="1" xfId="0" applyNumberFormat="1" applyFont="1" applyFill="1" applyBorder="1" applyAlignment="1">
      <alignment horizontal="right"/>
    </xf>
    <xf numFmtId="49" fontId="16" fillId="4" borderId="1" xfId="0" applyNumberFormat="1" applyFont="1" applyFill="1" applyBorder="1" applyAlignment="1">
      <alignment wrapText="1"/>
    </xf>
    <xf numFmtId="49" fontId="26" fillId="0" borderId="2" xfId="0" applyNumberFormat="1" applyFont="1" applyFill="1" applyBorder="1" applyAlignment="1">
      <alignment horizontal="center" wrapText="1"/>
    </xf>
    <xf numFmtId="2" fontId="17" fillId="0" borderId="1" xfId="0" applyNumberFormat="1" applyFont="1" applyFill="1" applyBorder="1" applyAlignment="1">
      <alignment horizontal="right"/>
    </xf>
    <xf numFmtId="49" fontId="27" fillId="0" borderId="1" xfId="0" applyNumberFormat="1" applyFont="1" applyFill="1" applyBorder="1" applyAlignment="1">
      <alignment horizontal="center"/>
    </xf>
    <xf numFmtId="166" fontId="17" fillId="0" borderId="1" xfId="0" applyNumberFormat="1" applyFont="1" applyFill="1" applyBorder="1" applyAlignment="1">
      <alignment horizontal="right"/>
    </xf>
    <xf numFmtId="0" fontId="28" fillId="0" borderId="0" xfId="0" applyFont="1"/>
    <xf numFmtId="0" fontId="16" fillId="0" borderId="4" xfId="0" applyFont="1" applyBorder="1" applyAlignment="1">
      <alignment vertical="top" wrapText="1"/>
    </xf>
    <xf numFmtId="2" fontId="17" fillId="0" borderId="1" xfId="1" applyNumberFormat="1" applyFont="1" applyFill="1" applyBorder="1" applyAlignment="1">
      <alignment horizontal="right"/>
    </xf>
    <xf numFmtId="49" fontId="16" fillId="0" borderId="1" xfId="0" applyNumberFormat="1" applyFont="1" applyFill="1" applyBorder="1" applyAlignment="1">
      <alignment wrapText="1"/>
    </xf>
    <xf numFmtId="0" fontId="14" fillId="0" borderId="0" xfId="0" applyFont="1" applyAlignment="1">
      <alignment horizontal="left" wrapText="1"/>
    </xf>
    <xf numFmtId="2" fontId="13" fillId="0" borderId="5" xfId="0" applyNumberFormat="1" applyFont="1" applyFill="1" applyBorder="1" applyAlignment="1">
      <alignment horizontal="right"/>
    </xf>
    <xf numFmtId="2" fontId="18" fillId="0" borderId="5" xfId="0" applyNumberFormat="1" applyFont="1" applyFill="1" applyBorder="1" applyAlignment="1">
      <alignment horizontal="right"/>
    </xf>
    <xf numFmtId="49" fontId="4" fillId="0" borderId="0" xfId="0" applyNumberFormat="1" applyFont="1" applyFill="1" applyAlignment="1"/>
    <xf numFmtId="166" fontId="18" fillId="0" borderId="5" xfId="0" applyNumberFormat="1" applyFont="1" applyFill="1" applyBorder="1" applyAlignment="1">
      <alignment horizontal="right"/>
    </xf>
    <xf numFmtId="166" fontId="13" fillId="0" borderId="5" xfId="0" applyNumberFormat="1" applyFont="1" applyFill="1" applyBorder="1" applyAlignment="1">
      <alignment horizontal="right"/>
    </xf>
    <xf numFmtId="166" fontId="23" fillId="0" borderId="1" xfId="0" applyNumberFormat="1" applyFont="1" applyBorder="1"/>
    <xf numFmtId="169" fontId="20" fillId="0" borderId="1" xfId="0" applyNumberFormat="1" applyFont="1" applyFill="1" applyBorder="1" applyAlignment="1">
      <alignment horizontal="right"/>
    </xf>
    <xf numFmtId="169" fontId="24" fillId="0" borderId="1" xfId="0" applyNumberFormat="1" applyFont="1" applyBorder="1"/>
    <xf numFmtId="169" fontId="13" fillId="0" borderId="5" xfId="0" applyNumberFormat="1" applyFont="1" applyFill="1" applyBorder="1" applyAlignment="1">
      <alignment horizontal="right"/>
    </xf>
    <xf numFmtId="169" fontId="22" fillId="0" borderId="1" xfId="0" applyNumberFormat="1" applyFont="1" applyFill="1" applyBorder="1" applyAlignment="1">
      <alignment horizontal="right"/>
    </xf>
    <xf numFmtId="169" fontId="18" fillId="0" borderId="5" xfId="0" applyNumberFormat="1" applyFont="1" applyFill="1" applyBorder="1" applyAlignment="1">
      <alignment horizontal="right"/>
    </xf>
    <xf numFmtId="169" fontId="3" fillId="0" borderId="0" xfId="0" applyNumberFormat="1" applyFont="1"/>
    <xf numFmtId="166" fontId="19" fillId="0" borderId="5" xfId="0" applyNumberFormat="1" applyFont="1" applyFill="1" applyBorder="1" applyAlignment="1">
      <alignment horizontal="right"/>
    </xf>
    <xf numFmtId="169" fontId="29" fillId="0" borderId="0" xfId="0" applyNumberFormat="1" applyFont="1"/>
    <xf numFmtId="49" fontId="4" fillId="0" borderId="0" xfId="0" applyNumberFormat="1" applyFont="1"/>
    <xf numFmtId="166" fontId="16" fillId="0" borderId="1" xfId="0" applyNumberFormat="1" applyFont="1" applyBorder="1"/>
    <xf numFmtId="49" fontId="16" fillId="0" borderId="1" xfId="0" applyNumberFormat="1" applyFont="1" applyFill="1" applyBorder="1" applyAlignment="1">
      <alignment horizontal="center"/>
    </xf>
    <xf numFmtId="2" fontId="16" fillId="0" borderId="1" xfId="1" applyNumberFormat="1" applyFont="1" applyFill="1" applyBorder="1" applyAlignment="1">
      <alignment horizontal="right"/>
    </xf>
    <xf numFmtId="2" fontId="17" fillId="0" borderId="5" xfId="0" applyNumberFormat="1" applyFont="1" applyFill="1" applyBorder="1" applyAlignment="1">
      <alignment horizontal="right"/>
    </xf>
    <xf numFmtId="0" fontId="16" fillId="0" borderId="2" xfId="0" applyFont="1" applyFill="1" applyBorder="1" applyAlignment="1">
      <alignment vertical="top" wrapText="1"/>
    </xf>
    <xf numFmtId="166" fontId="17" fillId="0" borderId="5" xfId="0" applyNumberFormat="1" applyFont="1" applyFill="1" applyBorder="1" applyAlignment="1">
      <alignment horizontal="right"/>
    </xf>
    <xf numFmtId="49" fontId="14" fillId="0" borderId="1" xfId="0" applyNumberFormat="1" applyFont="1" applyBorder="1" applyAlignment="1">
      <alignment wrapText="1"/>
    </xf>
    <xf numFmtId="49" fontId="4" fillId="0" borderId="0" xfId="0" applyNumberFormat="1" applyFont="1" applyFill="1" applyAlignment="1">
      <alignment horizontal="left"/>
    </xf>
    <xf numFmtId="0" fontId="4" fillId="0" borderId="0" xfId="0" applyFont="1"/>
    <xf numFmtId="49" fontId="4" fillId="0" borderId="0" xfId="0" applyNumberFormat="1" applyFont="1" applyAlignment="1"/>
    <xf numFmtId="49" fontId="4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29" fillId="0" borderId="0" xfId="0" applyFont="1"/>
    <xf numFmtId="49" fontId="14" fillId="0" borderId="1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49" fontId="15" fillId="0" borderId="1" xfId="0" applyNumberFormat="1" applyFont="1" applyBorder="1" applyAlignment="1">
      <alignment horizontal="center" vertical="center"/>
    </xf>
    <xf numFmtId="169" fontId="15" fillId="0" borderId="1" xfId="0" applyNumberFormat="1" applyFont="1" applyBorder="1"/>
    <xf numFmtId="0" fontId="30" fillId="0" borderId="0" xfId="0" applyFont="1"/>
    <xf numFmtId="49" fontId="31" fillId="0" borderId="1" xfId="0" applyNumberFormat="1" applyFont="1" applyBorder="1" applyAlignment="1">
      <alignment horizontal="center" vertical="center"/>
    </xf>
    <xf numFmtId="166" fontId="31" fillId="0" borderId="1" xfId="0" applyNumberFormat="1" applyFont="1" applyBorder="1"/>
    <xf numFmtId="0" fontId="32" fillId="0" borderId="0" xfId="0" applyFont="1"/>
    <xf numFmtId="166" fontId="14" fillId="0" borderId="1" xfId="0" applyNumberFormat="1" applyFont="1" applyBorder="1"/>
    <xf numFmtId="169" fontId="31" fillId="0" borderId="1" xfId="0" applyNumberFormat="1" applyFont="1" applyBorder="1"/>
    <xf numFmtId="169" fontId="14" fillId="0" borderId="1" xfId="0" applyNumberFormat="1" applyFont="1" applyBorder="1"/>
    <xf numFmtId="166" fontId="3" fillId="0" borderId="0" xfId="0" applyNumberFormat="1" applyFont="1"/>
    <xf numFmtId="164" fontId="4" fillId="0" borderId="0" xfId="0" applyNumberFormat="1" applyFont="1"/>
    <xf numFmtId="0" fontId="14" fillId="0" borderId="0" xfId="0" applyFont="1" applyBorder="1"/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9" fontId="15" fillId="0" borderId="1" xfId="0" applyNumberFormat="1" applyFont="1" applyBorder="1"/>
    <xf numFmtId="0" fontId="15" fillId="0" borderId="1" xfId="0" applyFont="1" applyBorder="1"/>
    <xf numFmtId="177" fontId="15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/>
    <xf numFmtId="0" fontId="16" fillId="0" borderId="1" xfId="0" applyFont="1" applyBorder="1" applyAlignment="1">
      <alignment wrapText="1"/>
    </xf>
    <xf numFmtId="177" fontId="16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/>
    <xf numFmtId="0" fontId="14" fillId="0" borderId="1" xfId="0" applyFont="1" applyBorder="1" applyAlignment="1">
      <alignment vertical="top" wrapText="1"/>
    </xf>
    <xf numFmtId="177" fontId="14" fillId="0" borderId="1" xfId="0" applyNumberFormat="1" applyFont="1" applyBorder="1" applyAlignment="1">
      <alignment horizontal="center" vertical="center"/>
    </xf>
    <xf numFmtId="0" fontId="31" fillId="0" borderId="0" xfId="0" applyFont="1"/>
    <xf numFmtId="0" fontId="14" fillId="0" borderId="1" xfId="0" applyFont="1" applyBorder="1" applyAlignment="1">
      <alignment wrapText="1"/>
    </xf>
    <xf numFmtId="0" fontId="13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5" fillId="0" borderId="0" xfId="0" applyFont="1"/>
    <xf numFmtId="0" fontId="17" fillId="0" borderId="1" xfId="0" applyFont="1" applyBorder="1" applyAlignment="1">
      <alignment vertical="top" wrapText="1"/>
    </xf>
    <xf numFmtId="49" fontId="14" fillId="0" borderId="1" xfId="0" applyNumberFormat="1" applyFont="1" applyBorder="1" applyAlignment="1">
      <alignment horizontal="left"/>
    </xf>
    <xf numFmtId="0" fontId="13" fillId="0" borderId="1" xfId="0" applyNumberFormat="1" applyFont="1" applyBorder="1" applyAlignment="1">
      <alignment vertical="top" wrapText="1"/>
    </xf>
    <xf numFmtId="0" fontId="15" fillId="0" borderId="1" xfId="0" applyFont="1" applyBorder="1" applyAlignment="1">
      <alignment wrapText="1"/>
    </xf>
    <xf numFmtId="49" fontId="16" fillId="0" borderId="1" xfId="0" applyNumberFormat="1" applyFont="1" applyFill="1" applyBorder="1"/>
    <xf numFmtId="0" fontId="31" fillId="0" borderId="0" xfId="0" applyFont="1" applyBorder="1"/>
    <xf numFmtId="49" fontId="14" fillId="0" borderId="1" xfId="0" applyNumberFormat="1" applyFont="1" applyFill="1" applyBorder="1"/>
    <xf numFmtId="0" fontId="15" fillId="0" borderId="0" xfId="0" applyFont="1" applyBorder="1"/>
    <xf numFmtId="0" fontId="17" fillId="0" borderId="1" xfId="0" applyFont="1" applyBorder="1" applyAlignment="1">
      <alignment wrapText="1"/>
    </xf>
    <xf numFmtId="49" fontId="15" fillId="0" borderId="1" xfId="0" applyNumberFormat="1" applyFont="1" applyFill="1" applyBorder="1"/>
    <xf numFmtId="0" fontId="15" fillId="0" borderId="1" xfId="0" applyFont="1" applyBorder="1" applyAlignment="1">
      <alignment vertical="top" wrapText="1"/>
    </xf>
    <xf numFmtId="0" fontId="13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wrapText="1"/>
    </xf>
    <xf numFmtId="177" fontId="16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/>
    <xf numFmtId="49" fontId="14" fillId="2" borderId="1" xfId="0" applyNumberFormat="1" applyFont="1" applyFill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justify" vertical="top" wrapText="1"/>
    </xf>
    <xf numFmtId="0" fontId="13" fillId="0" borderId="1" xfId="0" applyNumberFormat="1" applyFont="1" applyBorder="1" applyAlignment="1">
      <alignment horizontal="left" wrapText="1"/>
    </xf>
    <xf numFmtId="0" fontId="14" fillId="0" borderId="1" xfId="0" applyFont="1" applyFill="1" applyBorder="1" applyAlignment="1">
      <alignment horizontal="justify" vertical="top" wrapText="1"/>
    </xf>
    <xf numFmtId="0" fontId="17" fillId="0" borderId="1" xfId="0" applyFont="1" applyBorder="1" applyAlignment="1">
      <alignment horizontal="left" wrapText="1"/>
    </xf>
    <xf numFmtId="177" fontId="18" fillId="0" borderId="1" xfId="0" applyNumberFormat="1" applyFont="1" applyFill="1" applyBorder="1" applyAlignment="1">
      <alignment horizontal="center" vertical="center" wrapText="1"/>
    </xf>
    <xf numFmtId="177" fontId="15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left" wrapText="1"/>
    </xf>
    <xf numFmtId="177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justify" vertical="top" wrapText="1"/>
    </xf>
    <xf numFmtId="177" fontId="17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left" vertical="top" wrapText="1"/>
    </xf>
    <xf numFmtId="0" fontId="15" fillId="0" borderId="1" xfId="0" applyNumberFormat="1" applyFont="1" applyBorder="1" applyAlignment="1">
      <alignment horizontal="left" vertical="top" wrapText="1"/>
    </xf>
    <xf numFmtId="49" fontId="14" fillId="0" borderId="1" xfId="0" applyNumberFormat="1" applyFont="1" applyBorder="1" applyAlignment="1"/>
    <xf numFmtId="177" fontId="15" fillId="0" borderId="1" xfId="0" applyNumberFormat="1" applyFont="1" applyFill="1" applyBorder="1" applyAlignment="1">
      <alignment horizontal="center" vertical="center"/>
    </xf>
    <xf numFmtId="167" fontId="14" fillId="0" borderId="0" xfId="0" applyNumberFormat="1" applyFont="1"/>
    <xf numFmtId="165" fontId="14" fillId="0" borderId="0" xfId="0" applyNumberFormat="1" applyFont="1"/>
    <xf numFmtId="0" fontId="3" fillId="0" borderId="0" xfId="0" applyFont="1" applyFill="1" applyAlignment="1">
      <alignment horizontal="left"/>
    </xf>
    <xf numFmtId="49" fontId="16" fillId="0" borderId="1" xfId="0" applyNumberFormat="1" applyFont="1" applyBorder="1" applyAlignment="1"/>
    <xf numFmtId="0" fontId="16" fillId="0" borderId="1" xfId="0" applyNumberFormat="1" applyFont="1" applyBorder="1" applyAlignment="1">
      <alignment horizontal="left" vertical="top" wrapText="1"/>
    </xf>
    <xf numFmtId="177" fontId="31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0" fontId="11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31" fillId="0" borderId="2" xfId="0" applyFont="1" applyBorder="1" applyAlignment="1">
      <alignment horizontal="left" vertical="center" wrapText="1"/>
    </xf>
    <xf numFmtId="0" fontId="31" fillId="0" borderId="6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49" fontId="4" fillId="2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workbookViewId="0">
      <selection activeCell="A5" sqref="A5:E5"/>
    </sheetView>
  </sheetViews>
  <sheetFormatPr defaultRowHeight="15.75"/>
  <cols>
    <col min="1" max="1" width="13.5703125" style="1" customWidth="1"/>
    <col min="2" max="2" width="23.85546875" style="1" customWidth="1"/>
    <col min="3" max="3" width="21.28515625" style="151" customWidth="1"/>
    <col min="4" max="4" width="17.28515625" style="151" customWidth="1"/>
    <col min="5" max="5" width="14.85546875" style="1" bestFit="1" customWidth="1"/>
    <col min="6" max="16384" width="9.140625" style="1"/>
  </cols>
  <sheetData>
    <row r="1" spans="1:5">
      <c r="A1" s="148"/>
      <c r="B1" s="139"/>
      <c r="C1" s="227" t="s">
        <v>262</v>
      </c>
      <c r="D1" s="227"/>
    </row>
    <row r="2" spans="1:5" ht="15" customHeight="1">
      <c r="A2" s="148"/>
      <c r="B2" s="139"/>
      <c r="C2" s="149" t="s">
        <v>263</v>
      </c>
      <c r="D2" s="149"/>
    </row>
    <row r="3" spans="1:5" ht="15.75" customHeight="1">
      <c r="A3" s="148"/>
      <c r="B3" s="139"/>
      <c r="C3" s="149" t="s">
        <v>465</v>
      </c>
      <c r="D3" s="149"/>
    </row>
    <row r="4" spans="1:5">
      <c r="A4" s="148"/>
      <c r="B4" s="139"/>
      <c r="C4" s="150"/>
      <c r="D4" s="150"/>
    </row>
    <row r="5" spans="1:5" ht="31.5" customHeight="1">
      <c r="A5" s="228" t="s">
        <v>264</v>
      </c>
      <c r="B5" s="228"/>
      <c r="C5" s="228"/>
      <c r="D5" s="228"/>
      <c r="E5" s="228"/>
    </row>
    <row r="7" spans="1:5" s="153" customFormat="1" ht="32.25" customHeight="1">
      <c r="A7" s="229" t="s">
        <v>265</v>
      </c>
      <c r="B7" s="229"/>
      <c r="C7" s="230" t="s">
        <v>266</v>
      </c>
      <c r="D7" s="231"/>
      <c r="E7" s="234" t="s">
        <v>267</v>
      </c>
    </row>
    <row r="8" spans="1:5" s="153" customFormat="1" ht="78.75" customHeight="1">
      <c r="A8" s="152" t="s">
        <v>268</v>
      </c>
      <c r="B8" s="152" t="s">
        <v>269</v>
      </c>
      <c r="C8" s="232"/>
      <c r="D8" s="233"/>
      <c r="E8" s="234"/>
    </row>
    <row r="9" spans="1:5" s="155" customFormat="1" ht="15">
      <c r="A9" s="154" t="s">
        <v>270</v>
      </c>
      <c r="B9" s="28" t="s">
        <v>271</v>
      </c>
      <c r="C9" s="229">
        <v>3</v>
      </c>
      <c r="D9" s="229"/>
      <c r="E9" s="26">
        <v>4</v>
      </c>
    </row>
    <row r="10" spans="1:5" s="158" customFormat="1" ht="30.75" customHeight="1">
      <c r="A10" s="24" t="s">
        <v>190</v>
      </c>
      <c r="B10" s="156" t="s">
        <v>272</v>
      </c>
      <c r="C10" s="235" t="s">
        <v>273</v>
      </c>
      <c r="D10" s="236"/>
      <c r="E10" s="157">
        <f>E11</f>
        <v>3461.305180000003</v>
      </c>
    </row>
    <row r="11" spans="1:5" s="158" customFormat="1" ht="27.75" customHeight="1">
      <c r="A11" s="24" t="s">
        <v>190</v>
      </c>
      <c r="B11" s="156" t="s">
        <v>274</v>
      </c>
      <c r="C11" s="235" t="s">
        <v>275</v>
      </c>
      <c r="D11" s="236"/>
      <c r="E11" s="157">
        <f>E12+E16</f>
        <v>3461.305180000003</v>
      </c>
    </row>
    <row r="12" spans="1:5" s="161" customFormat="1" ht="18.75" customHeight="1">
      <c r="A12" s="24" t="s">
        <v>190</v>
      </c>
      <c r="B12" s="159" t="s">
        <v>276</v>
      </c>
      <c r="C12" s="237" t="s">
        <v>277</v>
      </c>
      <c r="D12" s="238"/>
      <c r="E12" s="160">
        <f>E13</f>
        <v>-20135.899999999998</v>
      </c>
    </row>
    <row r="13" spans="1:5" s="153" customFormat="1" ht="24" customHeight="1">
      <c r="A13" s="24" t="s">
        <v>190</v>
      </c>
      <c r="B13" s="154" t="s">
        <v>278</v>
      </c>
      <c r="C13" s="239" t="s">
        <v>279</v>
      </c>
      <c r="D13" s="240"/>
      <c r="E13" s="162">
        <f>E14</f>
        <v>-20135.899999999998</v>
      </c>
    </row>
    <row r="14" spans="1:5" s="153" customFormat="1" ht="29.25" customHeight="1">
      <c r="A14" s="24" t="s">
        <v>190</v>
      </c>
      <c r="B14" s="154" t="s">
        <v>280</v>
      </c>
      <c r="C14" s="239" t="s">
        <v>281</v>
      </c>
      <c r="D14" s="240"/>
      <c r="E14" s="162">
        <f>E15</f>
        <v>-20135.899999999998</v>
      </c>
    </row>
    <row r="15" spans="1:5" s="153" customFormat="1" ht="30" customHeight="1">
      <c r="A15" s="24" t="s">
        <v>190</v>
      </c>
      <c r="B15" s="154" t="s">
        <v>282</v>
      </c>
      <c r="C15" s="239" t="s">
        <v>283</v>
      </c>
      <c r="D15" s="240"/>
      <c r="E15" s="162">
        <f>-дох!Q93</f>
        <v>-20135.899999999998</v>
      </c>
    </row>
    <row r="16" spans="1:5" s="161" customFormat="1" ht="17.25" customHeight="1">
      <c r="A16" s="24" t="s">
        <v>190</v>
      </c>
      <c r="B16" s="159" t="s">
        <v>284</v>
      </c>
      <c r="C16" s="237" t="s">
        <v>285</v>
      </c>
      <c r="D16" s="238"/>
      <c r="E16" s="163">
        <f>E17</f>
        <v>23597.205180000001</v>
      </c>
    </row>
    <row r="17" spans="1:5" s="153" customFormat="1" ht="25.5" customHeight="1">
      <c r="A17" s="24" t="s">
        <v>190</v>
      </c>
      <c r="B17" s="154" t="s">
        <v>286</v>
      </c>
      <c r="C17" s="239" t="s">
        <v>287</v>
      </c>
      <c r="D17" s="240"/>
      <c r="E17" s="164">
        <f>E18</f>
        <v>23597.205180000001</v>
      </c>
    </row>
    <row r="18" spans="1:5" s="153" customFormat="1" ht="29.25" customHeight="1">
      <c r="A18" s="24" t="s">
        <v>190</v>
      </c>
      <c r="B18" s="154" t="s">
        <v>288</v>
      </c>
      <c r="C18" s="239" t="s">
        <v>289</v>
      </c>
      <c r="D18" s="240"/>
      <c r="E18" s="164">
        <f>E19</f>
        <v>23597.205180000001</v>
      </c>
    </row>
    <row r="19" spans="1:5" s="153" customFormat="1" ht="31.5" customHeight="1">
      <c r="A19" s="24" t="s">
        <v>190</v>
      </c>
      <c r="B19" s="154" t="s">
        <v>290</v>
      </c>
      <c r="C19" s="239" t="s">
        <v>291</v>
      </c>
      <c r="D19" s="240"/>
      <c r="E19" s="164">
        <f>'расх 16 г'!U221</f>
        <v>23597.205180000001</v>
      </c>
    </row>
    <row r="20" spans="1:5">
      <c r="A20" s="2"/>
      <c r="B20" s="2"/>
    </row>
    <row r="21" spans="1:5">
      <c r="A21" s="2"/>
      <c r="B21" s="2"/>
    </row>
    <row r="22" spans="1:5">
      <c r="A22" s="2"/>
      <c r="B22" s="2"/>
    </row>
    <row r="23" spans="1:5">
      <c r="A23" s="2"/>
      <c r="B23" s="2"/>
      <c r="E23" s="165"/>
    </row>
    <row r="24" spans="1:5">
      <c r="A24" s="2"/>
      <c r="B24" s="2"/>
    </row>
    <row r="25" spans="1:5">
      <c r="A25" s="2"/>
      <c r="B25" s="2"/>
    </row>
    <row r="26" spans="1:5">
      <c r="A26" s="2"/>
      <c r="B26" s="2"/>
    </row>
    <row r="27" spans="1:5">
      <c r="A27" s="2"/>
      <c r="B27" s="2"/>
    </row>
    <row r="28" spans="1:5">
      <c r="A28" s="2"/>
      <c r="B28" s="2"/>
    </row>
    <row r="29" spans="1:5">
      <c r="A29" s="2"/>
      <c r="B29" s="2"/>
    </row>
    <row r="30" spans="1:5">
      <c r="A30" s="2"/>
      <c r="B30" s="2"/>
    </row>
    <row r="31" spans="1:5">
      <c r="A31" s="2"/>
      <c r="B31" s="2"/>
    </row>
    <row r="32" spans="1:5">
      <c r="A32" s="2"/>
      <c r="B32" s="2"/>
    </row>
    <row r="33" spans="1:2">
      <c r="A33" s="2"/>
      <c r="B33" s="2"/>
    </row>
    <row r="34" spans="1:2">
      <c r="A34" s="2"/>
      <c r="B34" s="2"/>
    </row>
    <row r="35" spans="1:2">
      <c r="A35" s="2"/>
      <c r="B35" s="2"/>
    </row>
    <row r="36" spans="1:2">
      <c r="A36" s="2"/>
      <c r="B36" s="2"/>
    </row>
    <row r="37" spans="1:2">
      <c r="A37" s="2"/>
      <c r="B37" s="2"/>
    </row>
    <row r="38" spans="1:2">
      <c r="A38" s="2"/>
      <c r="B38" s="2"/>
    </row>
    <row r="39" spans="1:2">
      <c r="A39" s="2"/>
      <c r="B39" s="2"/>
    </row>
    <row r="40" spans="1:2">
      <c r="A40" s="2"/>
      <c r="B40" s="2"/>
    </row>
    <row r="41" spans="1:2">
      <c r="A41" s="2"/>
      <c r="B41" s="2"/>
    </row>
    <row r="42" spans="1:2">
      <c r="A42" s="2"/>
      <c r="B42" s="2"/>
    </row>
    <row r="43" spans="1:2">
      <c r="A43" s="2"/>
      <c r="B43" s="2"/>
    </row>
    <row r="44" spans="1:2">
      <c r="A44" s="2"/>
      <c r="B44" s="2"/>
    </row>
    <row r="45" spans="1:2">
      <c r="A45" s="2"/>
      <c r="B45" s="2"/>
    </row>
    <row r="46" spans="1:2">
      <c r="A46" s="2"/>
      <c r="B46" s="2"/>
    </row>
    <row r="47" spans="1:2">
      <c r="A47" s="2"/>
      <c r="B47" s="2"/>
    </row>
  </sheetData>
  <mergeCells count="16">
    <mergeCell ref="C10:D10"/>
    <mergeCell ref="C11:D11"/>
    <mergeCell ref="C12:D12"/>
    <mergeCell ref="C17:D17"/>
    <mergeCell ref="C18:D18"/>
    <mergeCell ref="C19:D19"/>
    <mergeCell ref="C13:D13"/>
    <mergeCell ref="C14:D14"/>
    <mergeCell ref="C15:D15"/>
    <mergeCell ref="C16:D16"/>
    <mergeCell ref="C1:D1"/>
    <mergeCell ref="A5:E5"/>
    <mergeCell ref="A7:B7"/>
    <mergeCell ref="C7:D8"/>
    <mergeCell ref="E7:E8"/>
    <mergeCell ref="C9:D9"/>
  </mergeCells>
  <phoneticPr fontId="2" type="noConversion"/>
  <pageMargins left="0.78740157480314965" right="0.59055118110236227" top="0.59055118110236227" bottom="0.59055118110236227" header="0.51181102362204722" footer="0.51181102362204722"/>
  <pageSetup paperSize="9" scale="9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8"/>
  <sheetViews>
    <sheetView topLeftCell="A86" workbookViewId="0">
      <selection activeCell="Q97" sqref="Q97"/>
    </sheetView>
  </sheetViews>
  <sheetFormatPr defaultRowHeight="12.75"/>
  <cols>
    <col min="1" max="1" width="3.42578125" style="25" customWidth="1"/>
    <col min="2" max="2" width="6" style="25" customWidth="1"/>
    <col min="3" max="3" width="2.7109375" style="25" customWidth="1"/>
    <col min="4" max="4" width="4.42578125" style="25" customWidth="1"/>
    <col min="5" max="5" width="3.5703125" style="25" customWidth="1"/>
    <col min="6" max="6" width="62" style="25" customWidth="1"/>
    <col min="7" max="7" width="10.5703125" style="25" hidden="1" customWidth="1"/>
    <col min="8" max="8" width="8.42578125" style="25" hidden="1" customWidth="1"/>
    <col min="9" max="9" width="14.7109375" style="25" hidden="1" customWidth="1"/>
    <col min="10" max="10" width="15.85546875" style="25" hidden="1" customWidth="1"/>
    <col min="11" max="11" width="14.7109375" style="25" hidden="1" customWidth="1"/>
    <col min="12" max="12" width="13.85546875" style="25" hidden="1" customWidth="1"/>
    <col min="13" max="13" width="14.7109375" style="25" hidden="1" customWidth="1"/>
    <col min="14" max="14" width="13.85546875" style="25" hidden="1" customWidth="1"/>
    <col min="15" max="15" width="14.7109375" style="25" hidden="1" customWidth="1"/>
    <col min="16" max="16" width="13.85546875" style="25" hidden="1" customWidth="1"/>
    <col min="17" max="17" width="14.7109375" style="25" customWidth="1"/>
    <col min="18" max="16384" width="9.140625" style="25"/>
  </cols>
  <sheetData>
    <row r="1" spans="1:17" s="1" customFormat="1" ht="15.75">
      <c r="A1" s="139"/>
      <c r="B1" s="139"/>
      <c r="C1" s="148"/>
      <c r="D1" s="148"/>
      <c r="E1" s="166"/>
      <c r="F1" s="149" t="s">
        <v>454</v>
      </c>
      <c r="G1" s="149"/>
      <c r="H1" s="149"/>
      <c r="I1" s="149"/>
      <c r="J1" s="149"/>
      <c r="K1" s="149"/>
    </row>
    <row r="2" spans="1:17" s="1" customFormat="1" ht="15.75">
      <c r="A2" s="139"/>
      <c r="B2" s="139"/>
      <c r="C2" s="148"/>
      <c r="D2" s="148"/>
      <c r="E2" s="166"/>
      <c r="F2" s="149" t="s">
        <v>453</v>
      </c>
      <c r="G2" s="149"/>
      <c r="H2" s="149"/>
      <c r="I2" s="149"/>
      <c r="J2" s="149"/>
      <c r="K2" s="149"/>
      <c r="L2" s="149"/>
      <c r="M2" s="149"/>
    </row>
    <row r="3" spans="1:17" s="1" customFormat="1" ht="15.75">
      <c r="A3" s="139"/>
      <c r="B3" s="139"/>
      <c r="C3" s="148"/>
      <c r="D3" s="148"/>
      <c r="E3" s="166"/>
      <c r="F3" s="149" t="s">
        <v>466</v>
      </c>
      <c r="G3" s="149"/>
      <c r="H3" s="149"/>
      <c r="I3" s="149"/>
      <c r="J3" s="149"/>
      <c r="K3" s="149"/>
    </row>
    <row r="4" spans="1:17" s="1" customFormat="1" ht="15.75">
      <c r="A4" s="139"/>
      <c r="B4" s="139"/>
      <c r="C4" s="148"/>
      <c r="D4" s="148"/>
      <c r="E4" s="166"/>
    </row>
    <row r="5" spans="1:17" s="1" customFormat="1" ht="12.75" customHeight="1"/>
    <row r="6" spans="1:17" s="1" customFormat="1" ht="16.5" customHeight="1">
      <c r="A6" s="241" t="s">
        <v>292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</row>
    <row r="7" spans="1:17">
      <c r="A7" s="167"/>
      <c r="B7" s="167"/>
      <c r="C7" s="167"/>
      <c r="D7" s="167"/>
      <c r="E7" s="167"/>
      <c r="F7" s="167"/>
    </row>
    <row r="8" spans="1:17" ht="39.6" customHeight="1">
      <c r="A8" s="234"/>
      <c r="B8" s="234"/>
      <c r="C8" s="234"/>
      <c r="D8" s="234"/>
      <c r="E8" s="234"/>
      <c r="F8" s="168" t="s">
        <v>293</v>
      </c>
      <c r="G8" s="169" t="s">
        <v>294</v>
      </c>
      <c r="H8" s="169" t="s">
        <v>295</v>
      </c>
      <c r="I8" s="169" t="s">
        <v>252</v>
      </c>
      <c r="J8" s="169" t="s">
        <v>246</v>
      </c>
      <c r="K8" s="169" t="s">
        <v>252</v>
      </c>
      <c r="L8" s="169" t="s">
        <v>253</v>
      </c>
      <c r="M8" s="169" t="s">
        <v>252</v>
      </c>
      <c r="N8" s="169" t="s">
        <v>452</v>
      </c>
      <c r="O8" s="169" t="s">
        <v>252</v>
      </c>
      <c r="P8" s="169" t="s">
        <v>457</v>
      </c>
      <c r="Q8" s="169" t="s">
        <v>252</v>
      </c>
    </row>
    <row r="9" spans="1:17" s="170" customFormat="1">
      <c r="A9" s="242">
        <v>1</v>
      </c>
      <c r="B9" s="242"/>
      <c r="C9" s="242"/>
      <c r="D9" s="242"/>
      <c r="E9" s="242"/>
      <c r="F9" s="26">
        <v>2</v>
      </c>
      <c r="G9" s="26">
        <v>3</v>
      </c>
      <c r="H9" s="26">
        <v>4</v>
      </c>
      <c r="I9" s="26">
        <v>3</v>
      </c>
      <c r="J9" s="26">
        <v>4</v>
      </c>
      <c r="K9" s="26">
        <v>3</v>
      </c>
      <c r="L9" s="26">
        <v>4</v>
      </c>
      <c r="M9" s="26">
        <v>3</v>
      </c>
      <c r="N9" s="26">
        <v>4</v>
      </c>
      <c r="O9" s="26">
        <v>3</v>
      </c>
      <c r="P9" s="26">
        <v>4</v>
      </c>
      <c r="Q9" s="26">
        <v>3</v>
      </c>
    </row>
    <row r="10" spans="1:17" s="27" customFormat="1">
      <c r="A10" s="171"/>
      <c r="B10" s="171"/>
      <c r="C10" s="171"/>
      <c r="D10" s="171"/>
      <c r="E10" s="171"/>
      <c r="F10" s="172" t="s">
        <v>296</v>
      </c>
      <c r="G10" s="173">
        <f t="shared" ref="G10:M10" si="0">G11+G17+G23+G27+G35+G42+G47+G57+G68</f>
        <v>13897.5</v>
      </c>
      <c r="H10" s="173">
        <f t="shared" si="0"/>
        <v>0</v>
      </c>
      <c r="I10" s="173">
        <f t="shared" si="0"/>
        <v>15895.1</v>
      </c>
      <c r="J10" s="173">
        <f t="shared" si="0"/>
        <v>0</v>
      </c>
      <c r="K10" s="173">
        <f t="shared" si="0"/>
        <v>15895.1</v>
      </c>
      <c r="L10" s="173">
        <f t="shared" si="0"/>
        <v>1340</v>
      </c>
      <c r="M10" s="173">
        <f t="shared" si="0"/>
        <v>17235.099999999999</v>
      </c>
      <c r="N10" s="173">
        <f>N11+N17+N23+N27+N35+N42+N47+N57+N68</f>
        <v>0</v>
      </c>
      <c r="O10" s="173">
        <f>O11+O17+O23+O27+O35+O42+O47+O57+O68</f>
        <v>17235.099999999999</v>
      </c>
      <c r="P10" s="173">
        <f>P11+P17+P23+P27+P35+P42+P47+P57+P68</f>
        <v>374</v>
      </c>
      <c r="Q10" s="173">
        <f>Q11+Q17+Q23+Q27+Q35+Q42+Q47+Q57+Q68</f>
        <v>17609.099999999999</v>
      </c>
    </row>
    <row r="11" spans="1:17" s="27" customFormat="1">
      <c r="A11" s="171" t="s">
        <v>297</v>
      </c>
      <c r="B11" s="171" t="s">
        <v>298</v>
      </c>
      <c r="C11" s="171" t="s">
        <v>299</v>
      </c>
      <c r="D11" s="171" t="s">
        <v>300</v>
      </c>
      <c r="E11" s="171" t="s">
        <v>301</v>
      </c>
      <c r="F11" s="172" t="s">
        <v>302</v>
      </c>
      <c r="G11" s="173">
        <f t="shared" ref="G11:P11" si="1">G12</f>
        <v>5400</v>
      </c>
      <c r="H11" s="173">
        <f t="shared" si="1"/>
        <v>0</v>
      </c>
      <c r="I11" s="173">
        <f t="shared" si="1"/>
        <v>5636</v>
      </c>
      <c r="J11" s="173">
        <f t="shared" si="1"/>
        <v>0</v>
      </c>
      <c r="K11" s="173">
        <f t="shared" si="1"/>
        <v>5636</v>
      </c>
      <c r="L11" s="173">
        <f t="shared" si="1"/>
        <v>0</v>
      </c>
      <c r="M11" s="173">
        <f t="shared" si="1"/>
        <v>5636</v>
      </c>
      <c r="N11" s="173">
        <f t="shared" si="1"/>
        <v>0</v>
      </c>
      <c r="O11" s="173">
        <f t="shared" si="1"/>
        <v>5636</v>
      </c>
      <c r="P11" s="173">
        <f t="shared" si="1"/>
        <v>231</v>
      </c>
      <c r="Q11" s="173">
        <f>Q12</f>
        <v>5867</v>
      </c>
    </row>
    <row r="12" spans="1:17" s="27" customFormat="1">
      <c r="A12" s="174" t="s">
        <v>297</v>
      </c>
      <c r="B12" s="174" t="s">
        <v>303</v>
      </c>
      <c r="C12" s="174" t="s">
        <v>113</v>
      </c>
      <c r="D12" s="174" t="s">
        <v>300</v>
      </c>
      <c r="E12" s="174" t="s">
        <v>176</v>
      </c>
      <c r="F12" s="175" t="s">
        <v>304</v>
      </c>
      <c r="G12" s="176">
        <f t="shared" ref="G12:M12" si="2">G13+G15+G14+G16</f>
        <v>5400</v>
      </c>
      <c r="H12" s="176">
        <f t="shared" si="2"/>
        <v>0</v>
      </c>
      <c r="I12" s="176">
        <f t="shared" si="2"/>
        <v>5636</v>
      </c>
      <c r="J12" s="176">
        <f t="shared" si="2"/>
        <v>0</v>
      </c>
      <c r="K12" s="176">
        <f t="shared" si="2"/>
        <v>5636</v>
      </c>
      <c r="L12" s="176">
        <f t="shared" si="2"/>
        <v>0</v>
      </c>
      <c r="M12" s="176">
        <f t="shared" si="2"/>
        <v>5636</v>
      </c>
      <c r="N12" s="176">
        <f>N13+N15+N14+N16</f>
        <v>0</v>
      </c>
      <c r="O12" s="176">
        <f>O13+O15+O14+O16</f>
        <v>5636</v>
      </c>
      <c r="P12" s="176">
        <f>P13+P15+P14+P16</f>
        <v>231</v>
      </c>
      <c r="Q12" s="176">
        <f>Q13+Q15+Q14+Q16</f>
        <v>5867</v>
      </c>
    </row>
    <row r="13" spans="1:17" s="180" customFormat="1" ht="54.6" customHeight="1">
      <c r="A13" s="177" t="s">
        <v>297</v>
      </c>
      <c r="B13" s="177" t="s">
        <v>305</v>
      </c>
      <c r="C13" s="177" t="s">
        <v>113</v>
      </c>
      <c r="D13" s="177" t="s">
        <v>300</v>
      </c>
      <c r="E13" s="177" t="s">
        <v>176</v>
      </c>
      <c r="F13" s="178" t="s">
        <v>306</v>
      </c>
      <c r="G13" s="179">
        <v>5400</v>
      </c>
      <c r="H13" s="179">
        <v>0</v>
      </c>
      <c r="I13" s="179">
        <v>5620</v>
      </c>
      <c r="J13" s="179">
        <v>0</v>
      </c>
      <c r="K13" s="179">
        <v>5620</v>
      </c>
      <c r="L13" s="179">
        <v>0</v>
      </c>
      <c r="M13" s="179">
        <v>5620</v>
      </c>
      <c r="N13" s="179">
        <v>0</v>
      </c>
      <c r="O13" s="179">
        <v>5620</v>
      </c>
      <c r="P13" s="179">
        <v>200</v>
      </c>
      <c r="Q13" s="179">
        <f>O13+P13</f>
        <v>5820</v>
      </c>
    </row>
    <row r="14" spans="1:17" ht="80.45" customHeight="1">
      <c r="A14" s="177" t="s">
        <v>297</v>
      </c>
      <c r="B14" s="177" t="s">
        <v>307</v>
      </c>
      <c r="C14" s="177" t="s">
        <v>113</v>
      </c>
      <c r="D14" s="177" t="s">
        <v>300</v>
      </c>
      <c r="E14" s="177" t="s">
        <v>176</v>
      </c>
      <c r="F14" s="181" t="s">
        <v>308</v>
      </c>
      <c r="G14" s="179">
        <v>0</v>
      </c>
      <c r="H14" s="179">
        <v>0</v>
      </c>
      <c r="I14" s="179">
        <v>10</v>
      </c>
      <c r="J14" s="179">
        <v>0</v>
      </c>
      <c r="K14" s="179">
        <v>10</v>
      </c>
      <c r="L14" s="179">
        <v>0</v>
      </c>
      <c r="M14" s="179">
        <v>10</v>
      </c>
      <c r="N14" s="179">
        <v>0</v>
      </c>
      <c r="O14" s="179">
        <v>10</v>
      </c>
      <c r="P14" s="179">
        <v>2</v>
      </c>
      <c r="Q14" s="179">
        <f>O14+P14</f>
        <v>12</v>
      </c>
    </row>
    <row r="15" spans="1:17" ht="40.15" customHeight="1">
      <c r="A15" s="177" t="s">
        <v>297</v>
      </c>
      <c r="B15" s="177" t="s">
        <v>309</v>
      </c>
      <c r="C15" s="177" t="s">
        <v>113</v>
      </c>
      <c r="D15" s="177" t="s">
        <v>300</v>
      </c>
      <c r="E15" s="177" t="s">
        <v>176</v>
      </c>
      <c r="F15" s="182" t="s">
        <v>310</v>
      </c>
      <c r="G15" s="179">
        <v>0</v>
      </c>
      <c r="H15" s="179">
        <v>0</v>
      </c>
      <c r="I15" s="179">
        <v>6</v>
      </c>
      <c r="J15" s="179">
        <v>0</v>
      </c>
      <c r="K15" s="179">
        <v>6</v>
      </c>
      <c r="L15" s="179">
        <v>0</v>
      </c>
      <c r="M15" s="179">
        <v>6</v>
      </c>
      <c r="N15" s="179">
        <v>0</v>
      </c>
      <c r="O15" s="179">
        <v>6</v>
      </c>
      <c r="P15" s="179">
        <v>15</v>
      </c>
      <c r="Q15" s="179">
        <f>O15+P15</f>
        <v>21</v>
      </c>
    </row>
    <row r="16" spans="1:17" ht="69.599999999999994" customHeight="1">
      <c r="A16" s="177" t="s">
        <v>297</v>
      </c>
      <c r="B16" s="177" t="s">
        <v>311</v>
      </c>
      <c r="C16" s="177" t="s">
        <v>113</v>
      </c>
      <c r="D16" s="177" t="s">
        <v>300</v>
      </c>
      <c r="E16" s="177" t="s">
        <v>176</v>
      </c>
      <c r="F16" s="182" t="s">
        <v>312</v>
      </c>
      <c r="G16" s="179">
        <v>0</v>
      </c>
      <c r="H16" s="179">
        <v>0</v>
      </c>
      <c r="I16" s="179">
        <v>0</v>
      </c>
      <c r="J16" s="179">
        <v>0</v>
      </c>
      <c r="K16" s="179">
        <v>0</v>
      </c>
      <c r="L16" s="179">
        <v>0</v>
      </c>
      <c r="M16" s="179">
        <v>0</v>
      </c>
      <c r="N16" s="179">
        <v>0</v>
      </c>
      <c r="O16" s="179">
        <v>0</v>
      </c>
      <c r="P16" s="179">
        <v>14</v>
      </c>
      <c r="Q16" s="179">
        <f>O16+P16</f>
        <v>14</v>
      </c>
    </row>
    <row r="17" spans="1:17" s="184" customFormat="1" ht="28.15" customHeight="1">
      <c r="A17" s="171" t="s">
        <v>313</v>
      </c>
      <c r="B17" s="171" t="s">
        <v>298</v>
      </c>
      <c r="C17" s="171" t="s">
        <v>299</v>
      </c>
      <c r="D17" s="171" t="s">
        <v>300</v>
      </c>
      <c r="E17" s="171" t="s">
        <v>301</v>
      </c>
      <c r="F17" s="183" t="s">
        <v>314</v>
      </c>
      <c r="G17" s="173">
        <f t="shared" ref="G17:Q17" si="3">G18</f>
        <v>1464.7</v>
      </c>
      <c r="H17" s="173">
        <f t="shared" si="3"/>
        <v>0</v>
      </c>
      <c r="I17" s="173">
        <f t="shared" si="3"/>
        <v>2017.1</v>
      </c>
      <c r="J17" s="173">
        <f t="shared" si="3"/>
        <v>0</v>
      </c>
      <c r="K17" s="173">
        <f t="shared" si="3"/>
        <v>2017.1</v>
      </c>
      <c r="L17" s="173">
        <f t="shared" si="3"/>
        <v>0</v>
      </c>
      <c r="M17" s="173">
        <f t="shared" si="3"/>
        <v>2017.1</v>
      </c>
      <c r="N17" s="173">
        <f t="shared" si="3"/>
        <v>0</v>
      </c>
      <c r="O17" s="173">
        <f t="shared" si="3"/>
        <v>2017.1</v>
      </c>
      <c r="P17" s="173">
        <f t="shared" si="3"/>
        <v>0</v>
      </c>
      <c r="Q17" s="173">
        <f t="shared" si="3"/>
        <v>2017.1</v>
      </c>
    </row>
    <row r="18" spans="1:17" ht="27" customHeight="1">
      <c r="A18" s="174" t="s">
        <v>313</v>
      </c>
      <c r="B18" s="174" t="s">
        <v>303</v>
      </c>
      <c r="C18" s="174" t="s">
        <v>113</v>
      </c>
      <c r="D18" s="174" t="s">
        <v>300</v>
      </c>
      <c r="E18" s="174" t="s">
        <v>176</v>
      </c>
      <c r="F18" s="185" t="s">
        <v>315</v>
      </c>
      <c r="G18" s="176">
        <f t="shared" ref="G18:M18" si="4">G19+G20+G21+G22</f>
        <v>1464.7</v>
      </c>
      <c r="H18" s="176">
        <f t="shared" si="4"/>
        <v>0</v>
      </c>
      <c r="I18" s="176">
        <f t="shared" si="4"/>
        <v>2017.1</v>
      </c>
      <c r="J18" s="176">
        <f t="shared" si="4"/>
        <v>0</v>
      </c>
      <c r="K18" s="176">
        <f t="shared" si="4"/>
        <v>2017.1</v>
      </c>
      <c r="L18" s="176">
        <f t="shared" si="4"/>
        <v>0</v>
      </c>
      <c r="M18" s="176">
        <f t="shared" si="4"/>
        <v>2017.1</v>
      </c>
      <c r="N18" s="176">
        <f>N19+N20+N21+N22</f>
        <v>0</v>
      </c>
      <c r="O18" s="176">
        <f>O19+O20+O21+O22</f>
        <v>2017.1</v>
      </c>
      <c r="P18" s="176">
        <f>P19+P20+P21+P22</f>
        <v>0</v>
      </c>
      <c r="Q18" s="176">
        <f>Q19+Q20+Q21+Q22</f>
        <v>2017.1</v>
      </c>
    </row>
    <row r="19" spans="1:17" ht="51">
      <c r="A19" s="186" t="s">
        <v>313</v>
      </c>
      <c r="B19" s="186" t="s">
        <v>316</v>
      </c>
      <c r="C19" s="28" t="s">
        <v>113</v>
      </c>
      <c r="D19" s="28" t="s">
        <v>300</v>
      </c>
      <c r="E19" s="28" t="s">
        <v>176</v>
      </c>
      <c r="F19" s="182" t="s">
        <v>317</v>
      </c>
      <c r="G19" s="179">
        <v>447.9</v>
      </c>
      <c r="H19" s="179">
        <v>0</v>
      </c>
      <c r="I19" s="179">
        <v>444.1</v>
      </c>
      <c r="J19" s="179">
        <v>0</v>
      </c>
      <c r="K19" s="179">
        <v>444.1</v>
      </c>
      <c r="L19" s="179">
        <v>0</v>
      </c>
      <c r="M19" s="179">
        <v>444.1</v>
      </c>
      <c r="N19" s="179">
        <v>0</v>
      </c>
      <c r="O19" s="179">
        <v>444.1</v>
      </c>
      <c r="P19" s="179">
        <v>0</v>
      </c>
      <c r="Q19" s="179">
        <v>444.1</v>
      </c>
    </row>
    <row r="20" spans="1:17" ht="63.75">
      <c r="A20" s="186" t="s">
        <v>313</v>
      </c>
      <c r="B20" s="186" t="s">
        <v>318</v>
      </c>
      <c r="C20" s="28" t="s">
        <v>113</v>
      </c>
      <c r="D20" s="28" t="s">
        <v>300</v>
      </c>
      <c r="E20" s="28" t="s">
        <v>176</v>
      </c>
      <c r="F20" s="187" t="s">
        <v>319</v>
      </c>
      <c r="G20" s="179">
        <v>16.7</v>
      </c>
      <c r="H20" s="179">
        <v>0</v>
      </c>
      <c r="I20" s="179">
        <v>10.9</v>
      </c>
      <c r="J20" s="179">
        <v>0</v>
      </c>
      <c r="K20" s="179">
        <v>10.9</v>
      </c>
      <c r="L20" s="179">
        <v>0</v>
      </c>
      <c r="M20" s="179">
        <v>10.9</v>
      </c>
      <c r="N20" s="179">
        <v>0</v>
      </c>
      <c r="O20" s="179">
        <v>10.9</v>
      </c>
      <c r="P20" s="179">
        <v>0</v>
      </c>
      <c r="Q20" s="179">
        <v>10.9</v>
      </c>
    </row>
    <row r="21" spans="1:17" ht="51">
      <c r="A21" s="186" t="s">
        <v>313</v>
      </c>
      <c r="B21" s="186" t="s">
        <v>320</v>
      </c>
      <c r="C21" s="28" t="s">
        <v>113</v>
      </c>
      <c r="D21" s="28" t="s">
        <v>300</v>
      </c>
      <c r="E21" s="28" t="s">
        <v>176</v>
      </c>
      <c r="F21" s="182" t="s">
        <v>321</v>
      </c>
      <c r="G21" s="179">
        <v>981.1</v>
      </c>
      <c r="H21" s="179">
        <v>0</v>
      </c>
      <c r="I21" s="179">
        <v>1562.1</v>
      </c>
      <c r="J21" s="179">
        <v>0</v>
      </c>
      <c r="K21" s="179">
        <v>1562.1</v>
      </c>
      <c r="L21" s="179">
        <v>0</v>
      </c>
      <c r="M21" s="179">
        <v>1562.1</v>
      </c>
      <c r="N21" s="179">
        <v>0</v>
      </c>
      <c r="O21" s="179">
        <v>1562.1</v>
      </c>
      <c r="P21" s="179">
        <v>0</v>
      </c>
      <c r="Q21" s="179">
        <v>1562.1</v>
      </c>
    </row>
    <row r="22" spans="1:17" ht="51" hidden="1">
      <c r="A22" s="28" t="s">
        <v>313</v>
      </c>
      <c r="B22" s="186" t="s">
        <v>322</v>
      </c>
      <c r="C22" s="28" t="s">
        <v>113</v>
      </c>
      <c r="D22" s="28" t="s">
        <v>300</v>
      </c>
      <c r="E22" s="28" t="s">
        <v>176</v>
      </c>
      <c r="F22" s="182" t="s">
        <v>323</v>
      </c>
      <c r="G22" s="179">
        <v>19</v>
      </c>
      <c r="H22" s="179">
        <v>0</v>
      </c>
      <c r="I22" s="179">
        <v>0</v>
      </c>
      <c r="J22" s="179">
        <v>0</v>
      </c>
      <c r="K22" s="179">
        <v>0</v>
      </c>
      <c r="L22" s="179">
        <v>0</v>
      </c>
      <c r="M22" s="179">
        <v>0</v>
      </c>
      <c r="N22" s="179">
        <v>0</v>
      </c>
      <c r="O22" s="179">
        <v>0</v>
      </c>
      <c r="P22" s="179">
        <v>0</v>
      </c>
      <c r="Q22" s="179">
        <v>0</v>
      </c>
    </row>
    <row r="23" spans="1:17" ht="12.75" customHeight="1">
      <c r="A23" s="171" t="s">
        <v>324</v>
      </c>
      <c r="B23" s="171" t="s">
        <v>298</v>
      </c>
      <c r="C23" s="171" t="s">
        <v>299</v>
      </c>
      <c r="D23" s="171" t="s">
        <v>300</v>
      </c>
      <c r="E23" s="171" t="s">
        <v>301</v>
      </c>
      <c r="F23" s="188" t="s">
        <v>325</v>
      </c>
      <c r="G23" s="173">
        <f t="shared" ref="G23:Q23" si="5">G24</f>
        <v>8</v>
      </c>
      <c r="H23" s="173">
        <f t="shared" si="5"/>
        <v>0</v>
      </c>
      <c r="I23" s="173">
        <f t="shared" si="5"/>
        <v>2</v>
      </c>
      <c r="J23" s="173">
        <f t="shared" si="5"/>
        <v>0</v>
      </c>
      <c r="K23" s="173">
        <f t="shared" si="5"/>
        <v>2</v>
      </c>
      <c r="L23" s="173">
        <f t="shared" si="5"/>
        <v>0</v>
      </c>
      <c r="M23" s="173">
        <f t="shared" si="5"/>
        <v>2</v>
      </c>
      <c r="N23" s="173">
        <f t="shared" si="5"/>
        <v>0</v>
      </c>
      <c r="O23" s="173">
        <f t="shared" si="5"/>
        <v>2</v>
      </c>
      <c r="P23" s="173">
        <f t="shared" si="5"/>
        <v>0</v>
      </c>
      <c r="Q23" s="173">
        <f t="shared" si="5"/>
        <v>2</v>
      </c>
    </row>
    <row r="24" spans="1:17" s="190" customFormat="1" ht="13.5" customHeight="1">
      <c r="A24" s="189" t="s">
        <v>324</v>
      </c>
      <c r="B24" s="189" t="s">
        <v>326</v>
      </c>
      <c r="C24" s="189" t="s">
        <v>113</v>
      </c>
      <c r="D24" s="189" t="s">
        <v>300</v>
      </c>
      <c r="E24" s="189" t="s">
        <v>176</v>
      </c>
      <c r="F24" s="185" t="s">
        <v>327</v>
      </c>
      <c r="G24" s="176">
        <f t="shared" ref="G24:M24" si="6">G25+G26</f>
        <v>8</v>
      </c>
      <c r="H24" s="176">
        <f t="shared" si="6"/>
        <v>0</v>
      </c>
      <c r="I24" s="176">
        <f t="shared" si="6"/>
        <v>2</v>
      </c>
      <c r="J24" s="176">
        <f t="shared" si="6"/>
        <v>0</v>
      </c>
      <c r="K24" s="176">
        <f t="shared" si="6"/>
        <v>2</v>
      </c>
      <c r="L24" s="176">
        <f t="shared" si="6"/>
        <v>0</v>
      </c>
      <c r="M24" s="176">
        <f t="shared" si="6"/>
        <v>2</v>
      </c>
      <c r="N24" s="176">
        <f>N25+N26</f>
        <v>0</v>
      </c>
      <c r="O24" s="176">
        <f>O25+O26</f>
        <v>2</v>
      </c>
      <c r="P24" s="176">
        <f>P25+P26</f>
        <v>0</v>
      </c>
      <c r="Q24" s="176">
        <f>Q25+Q26</f>
        <v>2</v>
      </c>
    </row>
    <row r="25" spans="1:17" s="190" customFormat="1" ht="13.5">
      <c r="A25" s="191" t="s">
        <v>324</v>
      </c>
      <c r="B25" s="191" t="s">
        <v>328</v>
      </c>
      <c r="C25" s="191" t="s">
        <v>113</v>
      </c>
      <c r="D25" s="191" t="s">
        <v>300</v>
      </c>
      <c r="E25" s="191" t="s">
        <v>176</v>
      </c>
      <c r="F25" s="182" t="s">
        <v>327</v>
      </c>
      <c r="G25" s="179">
        <v>8</v>
      </c>
      <c r="H25" s="179">
        <v>0</v>
      </c>
      <c r="I25" s="179">
        <v>2</v>
      </c>
      <c r="J25" s="179">
        <v>0</v>
      </c>
      <c r="K25" s="179">
        <v>2</v>
      </c>
      <c r="L25" s="179">
        <v>0</v>
      </c>
      <c r="M25" s="179">
        <v>2</v>
      </c>
      <c r="N25" s="179">
        <v>0</v>
      </c>
      <c r="O25" s="179">
        <v>2</v>
      </c>
      <c r="P25" s="179">
        <v>0</v>
      </c>
      <c r="Q25" s="179">
        <v>2</v>
      </c>
    </row>
    <row r="26" spans="1:17" s="192" customFormat="1" ht="24" hidden="1" customHeight="1">
      <c r="A26" s="191" t="s">
        <v>324</v>
      </c>
      <c r="B26" s="191" t="s">
        <v>329</v>
      </c>
      <c r="C26" s="191" t="s">
        <v>113</v>
      </c>
      <c r="D26" s="191" t="s">
        <v>300</v>
      </c>
      <c r="E26" s="191" t="s">
        <v>176</v>
      </c>
      <c r="F26" s="182" t="s">
        <v>330</v>
      </c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</row>
    <row r="27" spans="1:17" ht="15" customHeight="1">
      <c r="A27" s="171" t="s">
        <v>331</v>
      </c>
      <c r="B27" s="171" t="s">
        <v>298</v>
      </c>
      <c r="C27" s="171" t="s">
        <v>299</v>
      </c>
      <c r="D27" s="171" t="s">
        <v>300</v>
      </c>
      <c r="E27" s="171" t="s">
        <v>301</v>
      </c>
      <c r="F27" s="172" t="s">
        <v>332</v>
      </c>
      <c r="G27" s="173">
        <f t="shared" ref="G27:M27" si="7">G28+G29</f>
        <v>3400</v>
      </c>
      <c r="H27" s="173">
        <f t="shared" si="7"/>
        <v>0</v>
      </c>
      <c r="I27" s="173">
        <f t="shared" si="7"/>
        <v>6130</v>
      </c>
      <c r="J27" s="173">
        <f t="shared" si="7"/>
        <v>0</v>
      </c>
      <c r="K27" s="173">
        <f t="shared" si="7"/>
        <v>6130</v>
      </c>
      <c r="L27" s="173">
        <f t="shared" si="7"/>
        <v>0</v>
      </c>
      <c r="M27" s="173">
        <f t="shared" si="7"/>
        <v>6130</v>
      </c>
      <c r="N27" s="173">
        <f>N28+N29</f>
        <v>0</v>
      </c>
      <c r="O27" s="173">
        <f>O28+O29</f>
        <v>6130</v>
      </c>
      <c r="P27" s="173">
        <f>P28+P29</f>
        <v>-231</v>
      </c>
      <c r="Q27" s="173">
        <f>Q28+Q29</f>
        <v>5899</v>
      </c>
    </row>
    <row r="28" spans="1:17" s="27" customFormat="1" ht="38.25" customHeight="1">
      <c r="A28" s="177" t="s">
        <v>331</v>
      </c>
      <c r="B28" s="177" t="s">
        <v>333</v>
      </c>
      <c r="C28" s="177" t="s">
        <v>124</v>
      </c>
      <c r="D28" s="177" t="s">
        <v>300</v>
      </c>
      <c r="E28" s="177" t="s">
        <v>176</v>
      </c>
      <c r="F28" s="196" t="s">
        <v>334</v>
      </c>
      <c r="G28" s="176">
        <v>550</v>
      </c>
      <c r="H28" s="176">
        <v>0</v>
      </c>
      <c r="I28" s="176">
        <v>1020</v>
      </c>
      <c r="J28" s="176">
        <v>0</v>
      </c>
      <c r="K28" s="176">
        <v>1020</v>
      </c>
      <c r="L28" s="176">
        <v>0</v>
      </c>
      <c r="M28" s="176">
        <v>1020</v>
      </c>
      <c r="N28" s="176">
        <v>0</v>
      </c>
      <c r="O28" s="176">
        <v>1020</v>
      </c>
      <c r="P28" s="176">
        <v>0</v>
      </c>
      <c r="Q28" s="179">
        <f>O28+P28</f>
        <v>1020</v>
      </c>
    </row>
    <row r="29" spans="1:17" s="27" customFormat="1">
      <c r="A29" s="174" t="s">
        <v>331</v>
      </c>
      <c r="B29" s="174" t="s">
        <v>335</v>
      </c>
      <c r="C29" s="174" t="s">
        <v>299</v>
      </c>
      <c r="D29" s="174" t="s">
        <v>300</v>
      </c>
      <c r="E29" s="174" t="s">
        <v>176</v>
      </c>
      <c r="F29" s="193" t="s">
        <v>336</v>
      </c>
      <c r="G29" s="176">
        <f t="shared" ref="G29:M29" si="8">G30+G31</f>
        <v>2850</v>
      </c>
      <c r="H29" s="176">
        <f t="shared" si="8"/>
        <v>0</v>
      </c>
      <c r="I29" s="176">
        <f t="shared" si="8"/>
        <v>5110</v>
      </c>
      <c r="J29" s="176">
        <f t="shared" si="8"/>
        <v>0</v>
      </c>
      <c r="K29" s="176">
        <f t="shared" si="8"/>
        <v>5110</v>
      </c>
      <c r="L29" s="176">
        <f t="shared" si="8"/>
        <v>0</v>
      </c>
      <c r="M29" s="176">
        <f t="shared" si="8"/>
        <v>5110</v>
      </c>
      <c r="N29" s="176">
        <f>N30+N31</f>
        <v>0</v>
      </c>
      <c r="O29" s="176">
        <f>O30+O31</f>
        <v>5110</v>
      </c>
      <c r="P29" s="176">
        <f>P30+P31</f>
        <v>-231</v>
      </c>
      <c r="Q29" s="176">
        <f>Q30+Q31</f>
        <v>4879</v>
      </c>
    </row>
    <row r="30" spans="1:17" s="27" customFormat="1" ht="27" customHeight="1">
      <c r="A30" s="177" t="s">
        <v>331</v>
      </c>
      <c r="B30" s="177" t="s">
        <v>337</v>
      </c>
      <c r="C30" s="177" t="s">
        <v>124</v>
      </c>
      <c r="D30" s="177" t="s">
        <v>338</v>
      </c>
      <c r="E30" s="177" t="s">
        <v>176</v>
      </c>
      <c r="F30" s="181" t="s">
        <v>339</v>
      </c>
      <c r="G30" s="179">
        <v>2500</v>
      </c>
      <c r="H30" s="179">
        <v>0</v>
      </c>
      <c r="I30" s="179">
        <v>1930</v>
      </c>
      <c r="J30" s="179">
        <v>0</v>
      </c>
      <c r="K30" s="179">
        <v>1930</v>
      </c>
      <c r="L30" s="179">
        <v>0</v>
      </c>
      <c r="M30" s="179">
        <v>1930</v>
      </c>
      <c r="N30" s="179">
        <v>0</v>
      </c>
      <c r="O30" s="179">
        <v>1930</v>
      </c>
      <c r="P30" s="179">
        <v>0</v>
      </c>
      <c r="Q30" s="179">
        <f>O30+P30</f>
        <v>1930</v>
      </c>
    </row>
    <row r="31" spans="1:17" ht="31.5" customHeight="1">
      <c r="A31" s="177" t="s">
        <v>331</v>
      </c>
      <c r="B31" s="177" t="s">
        <v>340</v>
      </c>
      <c r="C31" s="177" t="s">
        <v>124</v>
      </c>
      <c r="D31" s="177" t="s">
        <v>338</v>
      </c>
      <c r="E31" s="177" t="s">
        <v>176</v>
      </c>
      <c r="F31" s="181" t="s">
        <v>341</v>
      </c>
      <c r="G31" s="179">
        <v>350</v>
      </c>
      <c r="H31" s="179">
        <v>0</v>
      </c>
      <c r="I31" s="179">
        <v>3180</v>
      </c>
      <c r="J31" s="179">
        <v>0</v>
      </c>
      <c r="K31" s="179">
        <v>3180</v>
      </c>
      <c r="L31" s="179">
        <v>0</v>
      </c>
      <c r="M31" s="179">
        <v>3180</v>
      </c>
      <c r="N31" s="179">
        <v>0</v>
      </c>
      <c r="O31" s="179">
        <v>3180</v>
      </c>
      <c r="P31" s="179">
        <v>-231</v>
      </c>
      <c r="Q31" s="179">
        <f>O31+P31</f>
        <v>2949</v>
      </c>
    </row>
    <row r="32" spans="1:17" s="184" customFormat="1" ht="25.5" hidden="1">
      <c r="A32" s="194" t="s">
        <v>342</v>
      </c>
      <c r="B32" s="194" t="s">
        <v>298</v>
      </c>
      <c r="C32" s="194" t="s">
        <v>299</v>
      </c>
      <c r="D32" s="194" t="s">
        <v>300</v>
      </c>
      <c r="E32" s="194" t="s">
        <v>299</v>
      </c>
      <c r="F32" s="195" t="s">
        <v>343</v>
      </c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</row>
    <row r="33" spans="1:17" hidden="1">
      <c r="A33" s="177" t="s">
        <v>342</v>
      </c>
      <c r="B33" s="177" t="s">
        <v>344</v>
      </c>
      <c r="C33" s="177" t="s">
        <v>299</v>
      </c>
      <c r="D33" s="177" t="s">
        <v>300</v>
      </c>
      <c r="E33" s="177" t="s">
        <v>176</v>
      </c>
      <c r="F33" s="196" t="s">
        <v>345</v>
      </c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</row>
    <row r="34" spans="1:17" hidden="1">
      <c r="A34" s="177" t="s">
        <v>342</v>
      </c>
      <c r="B34" s="177" t="s">
        <v>346</v>
      </c>
      <c r="C34" s="177" t="s">
        <v>299</v>
      </c>
      <c r="D34" s="177" t="s">
        <v>300</v>
      </c>
      <c r="E34" s="177" t="s">
        <v>176</v>
      </c>
      <c r="F34" s="196" t="s">
        <v>347</v>
      </c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</row>
    <row r="35" spans="1:17" s="184" customFormat="1" ht="30" customHeight="1">
      <c r="A35" s="171" t="s">
        <v>152</v>
      </c>
      <c r="B35" s="171" t="s">
        <v>298</v>
      </c>
      <c r="C35" s="171" t="s">
        <v>299</v>
      </c>
      <c r="D35" s="171" t="s">
        <v>300</v>
      </c>
      <c r="E35" s="171" t="s">
        <v>301</v>
      </c>
      <c r="F35" s="197" t="s">
        <v>348</v>
      </c>
      <c r="G35" s="173">
        <f t="shared" ref="G35:M35" si="9">G36+G41</f>
        <v>3084.8</v>
      </c>
      <c r="H35" s="173">
        <f t="shared" si="9"/>
        <v>0</v>
      </c>
      <c r="I35" s="173">
        <f t="shared" si="9"/>
        <v>2000</v>
      </c>
      <c r="J35" s="173">
        <f t="shared" si="9"/>
        <v>0</v>
      </c>
      <c r="K35" s="173">
        <f t="shared" si="9"/>
        <v>2000</v>
      </c>
      <c r="L35" s="173">
        <f t="shared" si="9"/>
        <v>306</v>
      </c>
      <c r="M35" s="173">
        <f t="shared" si="9"/>
        <v>2306</v>
      </c>
      <c r="N35" s="173">
        <f>N36+N41</f>
        <v>0</v>
      </c>
      <c r="O35" s="173">
        <f>O36+O41</f>
        <v>2306</v>
      </c>
      <c r="P35" s="173">
        <f>P36+P41</f>
        <v>24</v>
      </c>
      <c r="Q35" s="173">
        <f>Q36+Q41</f>
        <v>2330</v>
      </c>
    </row>
    <row r="36" spans="1:17" s="27" customFormat="1" ht="64.5" customHeight="1">
      <c r="A36" s="174" t="s">
        <v>152</v>
      </c>
      <c r="B36" s="174" t="s">
        <v>349</v>
      </c>
      <c r="C36" s="174" t="s">
        <v>299</v>
      </c>
      <c r="D36" s="174" t="s">
        <v>300</v>
      </c>
      <c r="E36" s="174" t="s">
        <v>185</v>
      </c>
      <c r="F36" s="193" t="s">
        <v>350</v>
      </c>
      <c r="G36" s="176">
        <f t="shared" ref="G36:M36" si="10">G37+G38</f>
        <v>3084.8</v>
      </c>
      <c r="H36" s="176">
        <f t="shared" si="10"/>
        <v>0</v>
      </c>
      <c r="I36" s="176">
        <f t="shared" si="10"/>
        <v>2000</v>
      </c>
      <c r="J36" s="176">
        <f t="shared" si="10"/>
        <v>0</v>
      </c>
      <c r="K36" s="176">
        <f t="shared" si="10"/>
        <v>2000</v>
      </c>
      <c r="L36" s="176">
        <f t="shared" si="10"/>
        <v>306</v>
      </c>
      <c r="M36" s="176">
        <f t="shared" si="10"/>
        <v>2306</v>
      </c>
      <c r="N36" s="176">
        <f>N37+N38</f>
        <v>0</v>
      </c>
      <c r="O36" s="176">
        <f>O37+O38</f>
        <v>2306</v>
      </c>
      <c r="P36" s="176">
        <f>P37+P38</f>
        <v>24</v>
      </c>
      <c r="Q36" s="176">
        <f>Q37+Q38</f>
        <v>2330</v>
      </c>
    </row>
    <row r="37" spans="1:17" ht="52.9" customHeight="1">
      <c r="A37" s="177" t="s">
        <v>152</v>
      </c>
      <c r="B37" s="177" t="s">
        <v>351</v>
      </c>
      <c r="C37" s="177" t="s">
        <v>124</v>
      </c>
      <c r="D37" s="177" t="s">
        <v>300</v>
      </c>
      <c r="E37" s="177" t="s">
        <v>185</v>
      </c>
      <c r="F37" s="198" t="s">
        <v>352</v>
      </c>
      <c r="G37" s="179">
        <v>3040</v>
      </c>
      <c r="H37" s="179">
        <v>0</v>
      </c>
      <c r="I37" s="179">
        <v>2000</v>
      </c>
      <c r="J37" s="179">
        <v>0</v>
      </c>
      <c r="K37" s="179">
        <v>2000</v>
      </c>
      <c r="L37" s="179">
        <v>274</v>
      </c>
      <c r="M37" s="179">
        <f>K37+L37</f>
        <v>2274</v>
      </c>
      <c r="N37" s="179">
        <v>0</v>
      </c>
      <c r="O37" s="179">
        <f>M37+N37</f>
        <v>2274</v>
      </c>
      <c r="P37" s="179">
        <v>0</v>
      </c>
      <c r="Q37" s="179">
        <f>O37+P37</f>
        <v>2274</v>
      </c>
    </row>
    <row r="38" spans="1:17" ht="56.45" customHeight="1">
      <c r="A38" s="177" t="s">
        <v>152</v>
      </c>
      <c r="B38" s="177" t="s">
        <v>353</v>
      </c>
      <c r="C38" s="177" t="s">
        <v>124</v>
      </c>
      <c r="D38" s="177" t="s">
        <v>300</v>
      </c>
      <c r="E38" s="177" t="s">
        <v>185</v>
      </c>
      <c r="F38" s="199" t="s">
        <v>354</v>
      </c>
      <c r="G38" s="179">
        <v>44.8</v>
      </c>
      <c r="H38" s="179">
        <v>0</v>
      </c>
      <c r="I38" s="179">
        <v>0</v>
      </c>
      <c r="J38" s="179">
        <v>0</v>
      </c>
      <c r="K38" s="179">
        <v>0</v>
      </c>
      <c r="L38" s="179">
        <v>32</v>
      </c>
      <c r="M38" s="179">
        <f>K38+L38</f>
        <v>32</v>
      </c>
      <c r="N38" s="179">
        <v>0</v>
      </c>
      <c r="O38" s="179">
        <f>M38+N38</f>
        <v>32</v>
      </c>
      <c r="P38" s="179">
        <v>24</v>
      </c>
      <c r="Q38" s="179">
        <f>O38+P38</f>
        <v>56</v>
      </c>
    </row>
    <row r="39" spans="1:17" ht="28.15" hidden="1" customHeight="1">
      <c r="A39" s="177" t="s">
        <v>152</v>
      </c>
      <c r="B39" s="177" t="s">
        <v>355</v>
      </c>
      <c r="C39" s="177" t="s">
        <v>124</v>
      </c>
      <c r="D39" s="177" t="s">
        <v>300</v>
      </c>
      <c r="E39" s="177" t="s">
        <v>185</v>
      </c>
      <c r="F39" s="199" t="s">
        <v>356</v>
      </c>
      <c r="G39" s="179"/>
      <c r="H39" s="179"/>
      <c r="I39" s="179">
        <v>0</v>
      </c>
      <c r="J39" s="179"/>
      <c r="K39" s="179">
        <v>0</v>
      </c>
      <c r="L39" s="179"/>
      <c r="M39" s="179">
        <v>0</v>
      </c>
      <c r="N39" s="179"/>
      <c r="O39" s="179">
        <v>0</v>
      </c>
      <c r="P39" s="179"/>
      <c r="Q39" s="179">
        <v>0</v>
      </c>
    </row>
    <row r="40" spans="1:17" ht="28.9" hidden="1" customHeight="1">
      <c r="A40" s="177" t="s">
        <v>152</v>
      </c>
      <c r="B40" s="177" t="s">
        <v>357</v>
      </c>
      <c r="C40" s="177" t="s">
        <v>124</v>
      </c>
      <c r="D40" s="177" t="s">
        <v>300</v>
      </c>
      <c r="E40" s="177" t="s">
        <v>185</v>
      </c>
      <c r="F40" s="199" t="s">
        <v>358</v>
      </c>
      <c r="G40" s="179"/>
      <c r="H40" s="179"/>
      <c r="I40" s="179">
        <v>0</v>
      </c>
      <c r="J40" s="179"/>
      <c r="K40" s="179">
        <v>0</v>
      </c>
      <c r="L40" s="179"/>
      <c r="M40" s="179">
        <v>0</v>
      </c>
      <c r="N40" s="179"/>
      <c r="O40" s="179">
        <v>0</v>
      </c>
      <c r="P40" s="179"/>
      <c r="Q40" s="179">
        <v>0</v>
      </c>
    </row>
    <row r="41" spans="1:17" s="202" customFormat="1" ht="54" hidden="1" customHeight="1">
      <c r="A41" s="189" t="s">
        <v>152</v>
      </c>
      <c r="B41" s="189" t="s">
        <v>359</v>
      </c>
      <c r="C41" s="189" t="s">
        <v>124</v>
      </c>
      <c r="D41" s="189" t="s">
        <v>300</v>
      </c>
      <c r="E41" s="189" t="s">
        <v>185</v>
      </c>
      <c r="F41" s="200" t="s">
        <v>360</v>
      </c>
      <c r="G41" s="201"/>
      <c r="H41" s="201"/>
      <c r="I41" s="201">
        <v>0</v>
      </c>
      <c r="J41" s="201"/>
      <c r="K41" s="201">
        <v>0</v>
      </c>
      <c r="L41" s="201"/>
      <c r="M41" s="201">
        <v>0</v>
      </c>
      <c r="N41" s="201"/>
      <c r="O41" s="201">
        <v>0</v>
      </c>
      <c r="P41" s="201"/>
      <c r="Q41" s="201">
        <v>0</v>
      </c>
    </row>
    <row r="42" spans="1:17" s="184" customFormat="1" ht="27" customHeight="1">
      <c r="A42" s="194" t="s">
        <v>361</v>
      </c>
      <c r="B42" s="194" t="s">
        <v>298</v>
      </c>
      <c r="C42" s="194" t="s">
        <v>299</v>
      </c>
      <c r="D42" s="194" t="s">
        <v>300</v>
      </c>
      <c r="E42" s="194" t="s">
        <v>301</v>
      </c>
      <c r="F42" s="183" t="s">
        <v>362</v>
      </c>
      <c r="G42" s="173">
        <f>G43</f>
        <v>40</v>
      </c>
      <c r="H42" s="173">
        <f t="shared" ref="H42:Q44" si="11">H43</f>
        <v>0</v>
      </c>
      <c r="I42" s="173">
        <f t="shared" si="11"/>
        <v>50</v>
      </c>
      <c r="J42" s="173">
        <f t="shared" si="11"/>
        <v>0</v>
      </c>
      <c r="K42" s="173">
        <f t="shared" si="11"/>
        <v>50</v>
      </c>
      <c r="L42" s="173">
        <f t="shared" si="11"/>
        <v>0</v>
      </c>
      <c r="M42" s="173">
        <f t="shared" si="11"/>
        <v>50</v>
      </c>
      <c r="N42" s="173">
        <f t="shared" si="11"/>
        <v>0</v>
      </c>
      <c r="O42" s="173">
        <f t="shared" si="11"/>
        <v>50</v>
      </c>
      <c r="P42" s="173">
        <f t="shared" si="11"/>
        <v>0</v>
      </c>
      <c r="Q42" s="173">
        <f t="shared" si="11"/>
        <v>50</v>
      </c>
    </row>
    <row r="43" spans="1:17" s="27" customFormat="1" hidden="1">
      <c r="A43" s="189" t="s">
        <v>361</v>
      </c>
      <c r="B43" s="189" t="s">
        <v>363</v>
      </c>
      <c r="C43" s="189" t="s">
        <v>299</v>
      </c>
      <c r="D43" s="189" t="s">
        <v>300</v>
      </c>
      <c r="E43" s="189" t="s">
        <v>364</v>
      </c>
      <c r="F43" s="185" t="s">
        <v>365</v>
      </c>
      <c r="G43" s="176">
        <f>G44</f>
        <v>40</v>
      </c>
      <c r="H43" s="176">
        <f t="shared" si="11"/>
        <v>0</v>
      </c>
      <c r="I43" s="176">
        <f t="shared" si="11"/>
        <v>50</v>
      </c>
      <c r="J43" s="176">
        <f t="shared" si="11"/>
        <v>0</v>
      </c>
      <c r="K43" s="176">
        <f t="shared" si="11"/>
        <v>50</v>
      </c>
      <c r="L43" s="176">
        <f t="shared" si="11"/>
        <v>0</v>
      </c>
      <c r="M43" s="176">
        <f t="shared" si="11"/>
        <v>50</v>
      </c>
      <c r="N43" s="176">
        <f t="shared" si="11"/>
        <v>0</v>
      </c>
      <c r="O43" s="176">
        <f t="shared" si="11"/>
        <v>50</v>
      </c>
      <c r="P43" s="176">
        <f t="shared" si="11"/>
        <v>0</v>
      </c>
      <c r="Q43" s="176">
        <f t="shared" si="11"/>
        <v>50</v>
      </c>
    </row>
    <row r="44" spans="1:17">
      <c r="A44" s="191" t="s">
        <v>361</v>
      </c>
      <c r="B44" s="191" t="s">
        <v>366</v>
      </c>
      <c r="C44" s="191" t="s">
        <v>299</v>
      </c>
      <c r="D44" s="191" t="s">
        <v>300</v>
      </c>
      <c r="E44" s="191" t="s">
        <v>364</v>
      </c>
      <c r="F44" s="203" t="s">
        <v>367</v>
      </c>
      <c r="G44" s="179">
        <f>G45</f>
        <v>40</v>
      </c>
      <c r="H44" s="179">
        <f t="shared" si="11"/>
        <v>0</v>
      </c>
      <c r="I44" s="179">
        <f t="shared" si="11"/>
        <v>50</v>
      </c>
      <c r="J44" s="179">
        <f t="shared" si="11"/>
        <v>0</v>
      </c>
      <c r="K44" s="179">
        <f t="shared" si="11"/>
        <v>50</v>
      </c>
      <c r="L44" s="179">
        <f t="shared" si="11"/>
        <v>0</v>
      </c>
      <c r="M44" s="179">
        <f t="shared" si="11"/>
        <v>50</v>
      </c>
      <c r="N44" s="179">
        <f t="shared" si="11"/>
        <v>0</v>
      </c>
      <c r="O44" s="179">
        <f t="shared" si="11"/>
        <v>50</v>
      </c>
      <c r="P44" s="179">
        <f t="shared" si="11"/>
        <v>0</v>
      </c>
      <c r="Q44" s="179">
        <f t="shared" si="11"/>
        <v>50</v>
      </c>
    </row>
    <row r="45" spans="1:17" ht="27" customHeight="1">
      <c r="A45" s="191" t="s">
        <v>361</v>
      </c>
      <c r="B45" s="191" t="s">
        <v>368</v>
      </c>
      <c r="C45" s="191" t="s">
        <v>124</v>
      </c>
      <c r="D45" s="191" t="s">
        <v>300</v>
      </c>
      <c r="E45" s="191" t="s">
        <v>364</v>
      </c>
      <c r="F45" s="203" t="s">
        <v>369</v>
      </c>
      <c r="G45" s="179">
        <v>40</v>
      </c>
      <c r="H45" s="179">
        <v>0</v>
      </c>
      <c r="I45" s="179">
        <v>50</v>
      </c>
      <c r="J45" s="179">
        <v>0</v>
      </c>
      <c r="K45" s="179">
        <v>50</v>
      </c>
      <c r="L45" s="179">
        <v>0</v>
      </c>
      <c r="M45" s="179">
        <v>50</v>
      </c>
      <c r="N45" s="179">
        <v>0</v>
      </c>
      <c r="O45" s="179">
        <v>50</v>
      </c>
      <c r="P45" s="179">
        <v>0</v>
      </c>
      <c r="Q45" s="179">
        <v>50</v>
      </c>
    </row>
    <row r="46" spans="1:17" ht="18" hidden="1" customHeight="1">
      <c r="A46" s="191" t="s">
        <v>361</v>
      </c>
      <c r="B46" s="191" t="s">
        <v>370</v>
      </c>
      <c r="C46" s="191" t="s">
        <v>124</v>
      </c>
      <c r="D46" s="191" t="s">
        <v>300</v>
      </c>
      <c r="E46" s="191" t="s">
        <v>364</v>
      </c>
      <c r="F46" s="203" t="s">
        <v>371</v>
      </c>
      <c r="G46" s="179"/>
      <c r="H46" s="179"/>
      <c r="I46" s="179">
        <v>0</v>
      </c>
      <c r="J46" s="179"/>
      <c r="K46" s="179">
        <v>0</v>
      </c>
      <c r="L46" s="179"/>
      <c r="M46" s="179">
        <v>0</v>
      </c>
      <c r="N46" s="179"/>
      <c r="O46" s="179">
        <v>0</v>
      </c>
      <c r="P46" s="179"/>
      <c r="Q46" s="179">
        <v>0</v>
      </c>
    </row>
    <row r="47" spans="1:17" ht="26.25" customHeight="1">
      <c r="A47" s="171" t="s">
        <v>372</v>
      </c>
      <c r="B47" s="171" t="s">
        <v>298</v>
      </c>
      <c r="C47" s="171" t="s">
        <v>299</v>
      </c>
      <c r="D47" s="171" t="s">
        <v>300</v>
      </c>
      <c r="E47" s="171" t="s">
        <v>301</v>
      </c>
      <c r="F47" s="204" t="s">
        <v>373</v>
      </c>
      <c r="G47" s="173">
        <f t="shared" ref="G47:M47" si="12">G56+G49</f>
        <v>450</v>
      </c>
      <c r="H47" s="173">
        <f t="shared" si="12"/>
        <v>0</v>
      </c>
      <c r="I47" s="173">
        <f t="shared" si="12"/>
        <v>60</v>
      </c>
      <c r="J47" s="173">
        <f t="shared" si="12"/>
        <v>0</v>
      </c>
      <c r="K47" s="173">
        <f t="shared" si="12"/>
        <v>60</v>
      </c>
      <c r="L47" s="173">
        <f t="shared" si="12"/>
        <v>1034</v>
      </c>
      <c r="M47" s="173">
        <f t="shared" si="12"/>
        <v>1094</v>
      </c>
      <c r="N47" s="173">
        <f>N56+N49</f>
        <v>0</v>
      </c>
      <c r="O47" s="173">
        <f>O56+O49</f>
        <v>1094</v>
      </c>
      <c r="P47" s="173">
        <f>P56+P49</f>
        <v>350</v>
      </c>
      <c r="Q47" s="173">
        <f>Q56+Q49</f>
        <v>1444</v>
      </c>
    </row>
    <row r="48" spans="1:17" ht="28.15" hidden="1" customHeight="1">
      <c r="A48" s="177" t="s">
        <v>372</v>
      </c>
      <c r="B48" s="177" t="s">
        <v>374</v>
      </c>
      <c r="C48" s="177" t="s">
        <v>124</v>
      </c>
      <c r="D48" s="177" t="s">
        <v>300</v>
      </c>
      <c r="E48" s="177" t="s">
        <v>375</v>
      </c>
      <c r="F48" s="205" t="s">
        <v>376</v>
      </c>
      <c r="G48" s="179"/>
      <c r="H48" s="179"/>
      <c r="I48" s="179">
        <v>0</v>
      </c>
      <c r="J48" s="179"/>
      <c r="K48" s="179">
        <v>0</v>
      </c>
      <c r="L48" s="179"/>
      <c r="M48" s="179">
        <v>0</v>
      </c>
      <c r="N48" s="179"/>
      <c r="O48" s="179">
        <v>0</v>
      </c>
      <c r="P48" s="179"/>
      <c r="Q48" s="179">
        <v>0</v>
      </c>
    </row>
    <row r="49" spans="1:17" ht="63" customHeight="1">
      <c r="A49" s="177" t="s">
        <v>372</v>
      </c>
      <c r="B49" s="177" t="s">
        <v>377</v>
      </c>
      <c r="C49" s="177" t="s">
        <v>124</v>
      </c>
      <c r="D49" s="177" t="s">
        <v>300</v>
      </c>
      <c r="E49" s="177" t="s">
        <v>375</v>
      </c>
      <c r="F49" s="206" t="s">
        <v>378</v>
      </c>
      <c r="G49" s="179">
        <v>0</v>
      </c>
      <c r="H49" s="179">
        <v>0</v>
      </c>
      <c r="I49" s="179">
        <v>0</v>
      </c>
      <c r="J49" s="179">
        <v>0</v>
      </c>
      <c r="K49" s="179">
        <v>0</v>
      </c>
      <c r="L49" s="179">
        <v>14</v>
      </c>
      <c r="M49" s="179">
        <f>K49+L49</f>
        <v>14</v>
      </c>
      <c r="N49" s="179">
        <v>0</v>
      </c>
      <c r="O49" s="179">
        <f>M49+N49</f>
        <v>14</v>
      </c>
      <c r="P49" s="179">
        <v>0</v>
      </c>
      <c r="Q49" s="179">
        <f>O49+P49</f>
        <v>14</v>
      </c>
    </row>
    <row r="50" spans="1:17" ht="69" hidden="1" customHeight="1">
      <c r="A50" s="177" t="s">
        <v>372</v>
      </c>
      <c r="B50" s="177" t="s">
        <v>379</v>
      </c>
      <c r="C50" s="177" t="s">
        <v>124</v>
      </c>
      <c r="D50" s="177" t="s">
        <v>300</v>
      </c>
      <c r="E50" s="177" t="s">
        <v>375</v>
      </c>
      <c r="F50" s="205" t="s">
        <v>380</v>
      </c>
      <c r="G50" s="179"/>
      <c r="H50" s="179"/>
      <c r="I50" s="179">
        <v>0</v>
      </c>
      <c r="J50" s="179"/>
      <c r="K50" s="179">
        <v>0</v>
      </c>
      <c r="L50" s="179"/>
      <c r="M50" s="179">
        <f t="shared" ref="M50:M56" si="13">K50+L50</f>
        <v>0</v>
      </c>
      <c r="N50" s="179"/>
      <c r="O50" s="179">
        <f t="shared" ref="O50:O56" si="14">M50+N50</f>
        <v>0</v>
      </c>
      <c r="P50" s="179"/>
      <c r="Q50" s="179">
        <f t="shared" ref="Q50:Q56" si="15">O50+P50</f>
        <v>0</v>
      </c>
    </row>
    <row r="51" spans="1:17" ht="69" hidden="1" customHeight="1">
      <c r="A51" s="177" t="s">
        <v>372</v>
      </c>
      <c r="B51" s="177" t="s">
        <v>377</v>
      </c>
      <c r="C51" s="177" t="s">
        <v>124</v>
      </c>
      <c r="D51" s="177" t="s">
        <v>300</v>
      </c>
      <c r="E51" s="177" t="s">
        <v>381</v>
      </c>
      <c r="F51" s="205" t="s">
        <v>382</v>
      </c>
      <c r="G51" s="179"/>
      <c r="H51" s="179"/>
      <c r="I51" s="179">
        <v>0</v>
      </c>
      <c r="J51" s="179"/>
      <c r="K51" s="179">
        <v>0</v>
      </c>
      <c r="L51" s="179"/>
      <c r="M51" s="179">
        <f t="shared" si="13"/>
        <v>0</v>
      </c>
      <c r="N51" s="179"/>
      <c r="O51" s="179">
        <f t="shared" si="14"/>
        <v>0</v>
      </c>
      <c r="P51" s="179"/>
      <c r="Q51" s="179">
        <f t="shared" si="15"/>
        <v>0</v>
      </c>
    </row>
    <row r="52" spans="1:17" ht="70.900000000000006" hidden="1" customHeight="1">
      <c r="A52" s="177" t="s">
        <v>372</v>
      </c>
      <c r="B52" s="177" t="s">
        <v>379</v>
      </c>
      <c r="C52" s="177" t="s">
        <v>124</v>
      </c>
      <c r="D52" s="177" t="s">
        <v>300</v>
      </c>
      <c r="E52" s="177" t="s">
        <v>381</v>
      </c>
      <c r="F52" s="205" t="s">
        <v>382</v>
      </c>
      <c r="G52" s="179"/>
      <c r="H52" s="179"/>
      <c r="I52" s="179">
        <v>0</v>
      </c>
      <c r="J52" s="179"/>
      <c r="K52" s="179">
        <v>0</v>
      </c>
      <c r="L52" s="179"/>
      <c r="M52" s="179">
        <f t="shared" si="13"/>
        <v>0</v>
      </c>
      <c r="N52" s="179"/>
      <c r="O52" s="179">
        <f t="shared" si="14"/>
        <v>0</v>
      </c>
      <c r="P52" s="179"/>
      <c r="Q52" s="179">
        <f t="shared" si="15"/>
        <v>0</v>
      </c>
    </row>
    <row r="53" spans="1:17" ht="43.15" hidden="1" customHeight="1">
      <c r="A53" s="177" t="s">
        <v>372</v>
      </c>
      <c r="B53" s="177" t="s">
        <v>383</v>
      </c>
      <c r="C53" s="177" t="s">
        <v>124</v>
      </c>
      <c r="D53" s="177" t="s">
        <v>300</v>
      </c>
      <c r="E53" s="177" t="s">
        <v>375</v>
      </c>
      <c r="F53" s="205" t="s">
        <v>384</v>
      </c>
      <c r="G53" s="179"/>
      <c r="H53" s="179"/>
      <c r="I53" s="179">
        <v>0</v>
      </c>
      <c r="J53" s="179"/>
      <c r="K53" s="179">
        <v>0</v>
      </c>
      <c r="L53" s="179"/>
      <c r="M53" s="179">
        <f t="shared" si="13"/>
        <v>0</v>
      </c>
      <c r="N53" s="179"/>
      <c r="O53" s="179">
        <f t="shared" si="14"/>
        <v>0</v>
      </c>
      <c r="P53" s="179"/>
      <c r="Q53" s="179">
        <f t="shared" si="15"/>
        <v>0</v>
      </c>
    </row>
    <row r="54" spans="1:17" ht="40.9" hidden="1" customHeight="1">
      <c r="A54" s="177" t="s">
        <v>372</v>
      </c>
      <c r="B54" s="177" t="s">
        <v>383</v>
      </c>
      <c r="C54" s="177" t="s">
        <v>124</v>
      </c>
      <c r="D54" s="177" t="s">
        <v>300</v>
      </c>
      <c r="E54" s="177" t="s">
        <v>381</v>
      </c>
      <c r="F54" s="205" t="s">
        <v>385</v>
      </c>
      <c r="G54" s="179"/>
      <c r="H54" s="179"/>
      <c r="I54" s="179">
        <v>0</v>
      </c>
      <c r="J54" s="179"/>
      <c r="K54" s="179">
        <v>0</v>
      </c>
      <c r="L54" s="179"/>
      <c r="M54" s="179">
        <f t="shared" si="13"/>
        <v>0</v>
      </c>
      <c r="N54" s="179"/>
      <c r="O54" s="179">
        <f t="shared" si="14"/>
        <v>0</v>
      </c>
      <c r="P54" s="179"/>
      <c r="Q54" s="179">
        <f t="shared" si="15"/>
        <v>0</v>
      </c>
    </row>
    <row r="55" spans="1:17" ht="26.45" hidden="1" customHeight="1">
      <c r="A55" s="177" t="s">
        <v>372</v>
      </c>
      <c r="B55" s="177" t="s">
        <v>346</v>
      </c>
      <c r="C55" s="177" t="s">
        <v>124</v>
      </c>
      <c r="D55" s="177" t="s">
        <v>300</v>
      </c>
      <c r="E55" s="177" t="s">
        <v>386</v>
      </c>
      <c r="F55" s="205" t="s">
        <v>387</v>
      </c>
      <c r="G55" s="179"/>
      <c r="H55" s="179"/>
      <c r="I55" s="179">
        <v>0</v>
      </c>
      <c r="J55" s="179"/>
      <c r="K55" s="179">
        <v>0</v>
      </c>
      <c r="L55" s="179"/>
      <c r="M55" s="179">
        <f t="shared" si="13"/>
        <v>0</v>
      </c>
      <c r="N55" s="179"/>
      <c r="O55" s="179">
        <f t="shared" si="14"/>
        <v>0</v>
      </c>
      <c r="P55" s="179"/>
      <c r="Q55" s="179">
        <f t="shared" si="15"/>
        <v>0</v>
      </c>
    </row>
    <row r="56" spans="1:17" ht="41.45" customHeight="1">
      <c r="A56" s="177" t="s">
        <v>372</v>
      </c>
      <c r="B56" s="177" t="s">
        <v>388</v>
      </c>
      <c r="C56" s="177" t="s">
        <v>124</v>
      </c>
      <c r="D56" s="177" t="s">
        <v>300</v>
      </c>
      <c r="E56" s="177" t="s">
        <v>389</v>
      </c>
      <c r="F56" s="198" t="s">
        <v>390</v>
      </c>
      <c r="G56" s="179">
        <v>450</v>
      </c>
      <c r="H56" s="179">
        <v>0</v>
      </c>
      <c r="I56" s="179">
        <v>60</v>
      </c>
      <c r="J56" s="179">
        <v>0</v>
      </c>
      <c r="K56" s="179">
        <v>60</v>
      </c>
      <c r="L56" s="179">
        <v>1020</v>
      </c>
      <c r="M56" s="179">
        <f t="shared" si="13"/>
        <v>1080</v>
      </c>
      <c r="N56" s="179">
        <v>0</v>
      </c>
      <c r="O56" s="179">
        <f t="shared" si="14"/>
        <v>1080</v>
      </c>
      <c r="P56" s="179">
        <v>350</v>
      </c>
      <c r="Q56" s="179">
        <f t="shared" si="15"/>
        <v>1430</v>
      </c>
    </row>
    <row r="57" spans="1:17" s="184" customFormat="1" ht="16.899999999999999" hidden="1" customHeight="1">
      <c r="A57" s="171" t="s">
        <v>391</v>
      </c>
      <c r="B57" s="171" t="s">
        <v>298</v>
      </c>
      <c r="C57" s="171" t="s">
        <v>299</v>
      </c>
      <c r="D57" s="171" t="s">
        <v>300</v>
      </c>
      <c r="E57" s="171" t="s">
        <v>301</v>
      </c>
      <c r="F57" s="204" t="s">
        <v>392</v>
      </c>
      <c r="G57" s="173">
        <f t="shared" ref="G57:M57" si="16">G66</f>
        <v>50</v>
      </c>
      <c r="H57" s="173">
        <f t="shared" si="16"/>
        <v>0</v>
      </c>
      <c r="I57" s="173">
        <f t="shared" si="16"/>
        <v>0</v>
      </c>
      <c r="J57" s="173">
        <f t="shared" si="16"/>
        <v>0</v>
      </c>
      <c r="K57" s="173">
        <f t="shared" si="16"/>
        <v>0</v>
      </c>
      <c r="L57" s="173">
        <f t="shared" si="16"/>
        <v>0</v>
      </c>
      <c r="M57" s="173">
        <f t="shared" si="16"/>
        <v>0</v>
      </c>
      <c r="N57" s="173">
        <f>N66</f>
        <v>0</v>
      </c>
      <c r="O57" s="173">
        <f>O66</f>
        <v>0</v>
      </c>
      <c r="P57" s="173">
        <f>P66</f>
        <v>0</v>
      </c>
      <c r="Q57" s="173">
        <f>Q66</f>
        <v>0</v>
      </c>
    </row>
    <row r="58" spans="1:17" s="184" customFormat="1" ht="43.15" hidden="1" customHeight="1">
      <c r="A58" s="177" t="s">
        <v>391</v>
      </c>
      <c r="B58" s="177" t="s">
        <v>393</v>
      </c>
      <c r="C58" s="177" t="s">
        <v>124</v>
      </c>
      <c r="D58" s="177" t="s">
        <v>300</v>
      </c>
      <c r="E58" s="177" t="s">
        <v>394</v>
      </c>
      <c r="F58" s="205" t="s">
        <v>395</v>
      </c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</row>
    <row r="59" spans="1:17" s="184" customFormat="1" ht="55.9" hidden="1" customHeight="1">
      <c r="A59" s="177" t="s">
        <v>391</v>
      </c>
      <c r="B59" s="177" t="s">
        <v>396</v>
      </c>
      <c r="C59" s="177" t="s">
        <v>124</v>
      </c>
      <c r="D59" s="177" t="s">
        <v>300</v>
      </c>
      <c r="E59" s="177" t="s">
        <v>394</v>
      </c>
      <c r="F59" s="205" t="s">
        <v>397</v>
      </c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</row>
    <row r="60" spans="1:17" s="184" customFormat="1" ht="41.45" hidden="1" customHeight="1">
      <c r="A60" s="177" t="s">
        <v>391</v>
      </c>
      <c r="B60" s="177" t="s">
        <v>398</v>
      </c>
      <c r="C60" s="177" t="s">
        <v>124</v>
      </c>
      <c r="D60" s="177" t="s">
        <v>300</v>
      </c>
      <c r="E60" s="177" t="s">
        <v>394</v>
      </c>
      <c r="F60" s="205" t="s">
        <v>399</v>
      </c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</row>
    <row r="61" spans="1:17" s="184" customFormat="1" ht="43.9" hidden="1" customHeight="1">
      <c r="A61" s="177" t="s">
        <v>391</v>
      </c>
      <c r="B61" s="177" t="s">
        <v>400</v>
      </c>
      <c r="C61" s="177" t="s">
        <v>124</v>
      </c>
      <c r="D61" s="177" t="s">
        <v>300</v>
      </c>
      <c r="E61" s="177" t="s">
        <v>394</v>
      </c>
      <c r="F61" s="205" t="s">
        <v>401</v>
      </c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</row>
    <row r="62" spans="1:17" s="184" customFormat="1" ht="55.9" hidden="1" customHeight="1">
      <c r="A62" s="177" t="s">
        <v>391</v>
      </c>
      <c r="B62" s="177" t="s">
        <v>402</v>
      </c>
      <c r="C62" s="177" t="s">
        <v>124</v>
      </c>
      <c r="D62" s="177" t="s">
        <v>300</v>
      </c>
      <c r="E62" s="177" t="s">
        <v>394</v>
      </c>
      <c r="F62" s="207" t="s">
        <v>403</v>
      </c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</row>
    <row r="63" spans="1:17" s="184" customFormat="1" ht="54.6" hidden="1" customHeight="1">
      <c r="A63" s="177" t="s">
        <v>391</v>
      </c>
      <c r="B63" s="177" t="s">
        <v>404</v>
      </c>
      <c r="C63" s="177" t="s">
        <v>124</v>
      </c>
      <c r="D63" s="177" t="s">
        <v>300</v>
      </c>
      <c r="E63" s="177" t="s">
        <v>394</v>
      </c>
      <c r="F63" s="205" t="s">
        <v>405</v>
      </c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</row>
    <row r="64" spans="1:17" s="184" customFormat="1" ht="69" hidden="1" customHeight="1">
      <c r="A64" s="177" t="s">
        <v>391</v>
      </c>
      <c r="B64" s="177" t="s">
        <v>406</v>
      </c>
      <c r="C64" s="177" t="s">
        <v>124</v>
      </c>
      <c r="D64" s="177" t="s">
        <v>300</v>
      </c>
      <c r="E64" s="177" t="s">
        <v>394</v>
      </c>
      <c r="F64" s="205" t="s">
        <v>407</v>
      </c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</row>
    <row r="65" spans="1:17" s="184" customFormat="1" ht="68.45" hidden="1" customHeight="1">
      <c r="A65" s="177" t="s">
        <v>391</v>
      </c>
      <c r="B65" s="177" t="s">
        <v>408</v>
      </c>
      <c r="C65" s="177" t="s">
        <v>114</v>
      </c>
      <c r="D65" s="177" t="s">
        <v>300</v>
      </c>
      <c r="E65" s="177" t="s">
        <v>394</v>
      </c>
      <c r="F65" s="205" t="s">
        <v>407</v>
      </c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</row>
    <row r="66" spans="1:17" ht="25.5" hidden="1" customHeight="1">
      <c r="A66" s="174" t="s">
        <v>391</v>
      </c>
      <c r="B66" s="174" t="s">
        <v>409</v>
      </c>
      <c r="C66" s="174" t="s">
        <v>299</v>
      </c>
      <c r="D66" s="174" t="s">
        <v>300</v>
      </c>
      <c r="E66" s="174" t="s">
        <v>301</v>
      </c>
      <c r="F66" s="208" t="s">
        <v>410</v>
      </c>
      <c r="G66" s="176">
        <f t="shared" ref="G66:Q66" si="17">G67</f>
        <v>50</v>
      </c>
      <c r="H66" s="176">
        <f t="shared" si="17"/>
        <v>0</v>
      </c>
      <c r="I66" s="176">
        <f t="shared" si="17"/>
        <v>0</v>
      </c>
      <c r="J66" s="176">
        <f t="shared" si="17"/>
        <v>0</v>
      </c>
      <c r="K66" s="176">
        <f t="shared" si="17"/>
        <v>0</v>
      </c>
      <c r="L66" s="176">
        <f t="shared" si="17"/>
        <v>0</v>
      </c>
      <c r="M66" s="176">
        <f t="shared" si="17"/>
        <v>0</v>
      </c>
      <c r="N66" s="176">
        <f t="shared" si="17"/>
        <v>0</v>
      </c>
      <c r="O66" s="176">
        <f t="shared" si="17"/>
        <v>0</v>
      </c>
      <c r="P66" s="176">
        <f t="shared" si="17"/>
        <v>0</v>
      </c>
      <c r="Q66" s="176">
        <f t="shared" si="17"/>
        <v>0</v>
      </c>
    </row>
    <row r="67" spans="1:17" ht="26.25" hidden="1" customHeight="1">
      <c r="A67" s="177" t="s">
        <v>391</v>
      </c>
      <c r="B67" s="177" t="s">
        <v>411</v>
      </c>
      <c r="C67" s="177" t="s">
        <v>124</v>
      </c>
      <c r="D67" s="177" t="s">
        <v>300</v>
      </c>
      <c r="E67" s="177" t="s">
        <v>394</v>
      </c>
      <c r="F67" s="198" t="s">
        <v>412</v>
      </c>
      <c r="G67" s="179">
        <v>50</v>
      </c>
      <c r="H67" s="179">
        <v>0</v>
      </c>
      <c r="I67" s="179">
        <v>0</v>
      </c>
      <c r="J67" s="179">
        <v>0</v>
      </c>
      <c r="K67" s="179">
        <v>0</v>
      </c>
      <c r="L67" s="179">
        <v>0</v>
      </c>
      <c r="M67" s="179">
        <v>0</v>
      </c>
      <c r="N67" s="179">
        <v>0</v>
      </c>
      <c r="O67" s="179">
        <v>0</v>
      </c>
      <c r="P67" s="179">
        <v>0</v>
      </c>
      <c r="Q67" s="179">
        <v>0</v>
      </c>
    </row>
    <row r="68" spans="1:17" s="184" customFormat="1" hidden="1">
      <c r="A68" s="171" t="s">
        <v>413</v>
      </c>
      <c r="B68" s="171" t="s">
        <v>298</v>
      </c>
      <c r="C68" s="171" t="s">
        <v>124</v>
      </c>
      <c r="D68" s="171" t="s">
        <v>300</v>
      </c>
      <c r="E68" s="171" t="s">
        <v>301</v>
      </c>
      <c r="F68" s="204" t="s">
        <v>414</v>
      </c>
      <c r="G68" s="173">
        <f t="shared" ref="G68:M68" si="18">G69+G71</f>
        <v>0</v>
      </c>
      <c r="H68" s="173">
        <f t="shared" si="18"/>
        <v>0</v>
      </c>
      <c r="I68" s="173">
        <f t="shared" si="18"/>
        <v>0</v>
      </c>
      <c r="J68" s="173">
        <f t="shared" si="18"/>
        <v>0</v>
      </c>
      <c r="K68" s="173">
        <f t="shared" si="18"/>
        <v>0</v>
      </c>
      <c r="L68" s="173">
        <f t="shared" si="18"/>
        <v>0</v>
      </c>
      <c r="M68" s="173">
        <f t="shared" si="18"/>
        <v>0</v>
      </c>
      <c r="N68" s="173">
        <f>N69+N71</f>
        <v>0</v>
      </c>
      <c r="O68" s="173">
        <f>O69+O71</f>
        <v>0</v>
      </c>
      <c r="P68" s="173">
        <f>P69+P71</f>
        <v>0</v>
      </c>
      <c r="Q68" s="173">
        <f>Q69+Q71</f>
        <v>0</v>
      </c>
    </row>
    <row r="69" spans="1:17" hidden="1">
      <c r="A69" s="174" t="s">
        <v>413</v>
      </c>
      <c r="B69" s="174" t="s">
        <v>363</v>
      </c>
      <c r="C69" s="174" t="s">
        <v>124</v>
      </c>
      <c r="D69" s="174" t="s">
        <v>300</v>
      </c>
      <c r="E69" s="174" t="s">
        <v>415</v>
      </c>
      <c r="F69" s="208" t="s">
        <v>416</v>
      </c>
      <c r="G69" s="176">
        <f t="shared" ref="G69:Q69" si="19">G70</f>
        <v>0</v>
      </c>
      <c r="H69" s="176">
        <f t="shared" si="19"/>
        <v>0</v>
      </c>
      <c r="I69" s="176">
        <f t="shared" si="19"/>
        <v>0</v>
      </c>
      <c r="J69" s="176">
        <f t="shared" si="19"/>
        <v>0</v>
      </c>
      <c r="K69" s="176">
        <f t="shared" si="19"/>
        <v>0</v>
      </c>
      <c r="L69" s="176">
        <f t="shared" si="19"/>
        <v>0</v>
      </c>
      <c r="M69" s="176">
        <f t="shared" si="19"/>
        <v>0</v>
      </c>
      <c r="N69" s="176">
        <f t="shared" si="19"/>
        <v>0</v>
      </c>
      <c r="O69" s="176">
        <f t="shared" si="19"/>
        <v>0</v>
      </c>
      <c r="P69" s="176">
        <f t="shared" si="19"/>
        <v>0</v>
      </c>
      <c r="Q69" s="176">
        <f t="shared" si="19"/>
        <v>0</v>
      </c>
    </row>
    <row r="70" spans="1:17" ht="24.6" hidden="1" customHeight="1">
      <c r="A70" s="177" t="s">
        <v>413</v>
      </c>
      <c r="B70" s="177" t="s">
        <v>374</v>
      </c>
      <c r="C70" s="177" t="s">
        <v>124</v>
      </c>
      <c r="D70" s="177" t="s">
        <v>300</v>
      </c>
      <c r="E70" s="177" t="s">
        <v>415</v>
      </c>
      <c r="F70" s="198" t="s">
        <v>417</v>
      </c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</row>
    <row r="71" spans="1:17" ht="12.75" hidden="1" customHeight="1">
      <c r="A71" s="177" t="s">
        <v>413</v>
      </c>
      <c r="B71" s="177" t="s">
        <v>418</v>
      </c>
      <c r="C71" s="177" t="s">
        <v>124</v>
      </c>
      <c r="D71" s="177" t="s">
        <v>300</v>
      </c>
      <c r="E71" s="177" t="s">
        <v>415</v>
      </c>
      <c r="F71" s="198" t="s">
        <v>419</v>
      </c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</row>
    <row r="72" spans="1:17" s="184" customFormat="1" ht="14.25" customHeight="1">
      <c r="A72" s="243" t="s">
        <v>420</v>
      </c>
      <c r="B72" s="244"/>
      <c r="C72" s="244"/>
      <c r="D72" s="244"/>
      <c r="E72" s="244"/>
      <c r="F72" s="245"/>
      <c r="G72" s="209">
        <f t="shared" ref="G72:M72" si="20">G11+G17+G23+G27+G35+G42+G47+G57+G68</f>
        <v>13897.5</v>
      </c>
      <c r="H72" s="209">
        <f t="shared" si="20"/>
        <v>0</v>
      </c>
      <c r="I72" s="209">
        <f t="shared" si="20"/>
        <v>15895.1</v>
      </c>
      <c r="J72" s="209">
        <f t="shared" si="20"/>
        <v>0</v>
      </c>
      <c r="K72" s="209">
        <f t="shared" si="20"/>
        <v>15895.1</v>
      </c>
      <c r="L72" s="209">
        <f t="shared" si="20"/>
        <v>1340</v>
      </c>
      <c r="M72" s="209">
        <f t="shared" si="20"/>
        <v>17235.099999999999</v>
      </c>
      <c r="N72" s="209">
        <f>N11+N17+N23+N27+N35+N42+N47+N57+N68</f>
        <v>0</v>
      </c>
      <c r="O72" s="209">
        <f>O11+O17+O23+O27+O35+O42+O47+O57+O68</f>
        <v>17235.099999999999</v>
      </c>
      <c r="P72" s="209">
        <f>P11+P17+P23+P27+P35+P42+P47+P57+P68</f>
        <v>374</v>
      </c>
      <c r="Q72" s="209">
        <f>Q11+Q17+Q23+Q27+Q35+Q42+Q47+Q57+Q68</f>
        <v>17609.099999999999</v>
      </c>
    </row>
    <row r="73" spans="1:17" s="184" customFormat="1">
      <c r="A73" s="246" t="s">
        <v>421</v>
      </c>
      <c r="B73" s="246"/>
      <c r="C73" s="246"/>
      <c r="D73" s="246"/>
      <c r="E73" s="246"/>
      <c r="F73" s="246"/>
      <c r="G73" s="210" t="e">
        <f>G74+G79+G80+G86+G90</f>
        <v>#REF!</v>
      </c>
      <c r="H73" s="210" t="e">
        <f>H74+H79+H80+H86+H90</f>
        <v>#REF!</v>
      </c>
      <c r="I73" s="210">
        <f t="shared" ref="I73:O73" si="21">I74+I80+I86</f>
        <v>2416.5</v>
      </c>
      <c r="J73" s="210">
        <f t="shared" si="21"/>
        <v>40</v>
      </c>
      <c r="K73" s="210">
        <f t="shared" si="21"/>
        <v>2456.5</v>
      </c>
      <c r="L73" s="210">
        <f t="shared" si="21"/>
        <v>0</v>
      </c>
      <c r="M73" s="210">
        <f t="shared" si="21"/>
        <v>2456.5</v>
      </c>
      <c r="N73" s="210">
        <f t="shared" si="21"/>
        <v>30</v>
      </c>
      <c r="O73" s="210">
        <f t="shared" si="21"/>
        <v>2486.8000000000002</v>
      </c>
      <c r="P73" s="210">
        <f>P74+P80+P86</f>
        <v>40</v>
      </c>
      <c r="Q73" s="210">
        <f>Q74+Q80+Q86</f>
        <v>2526.8000000000002</v>
      </c>
    </row>
    <row r="74" spans="1:17" s="184" customFormat="1" ht="25.5">
      <c r="A74" s="211" t="s">
        <v>422</v>
      </c>
      <c r="B74" s="211" t="s">
        <v>363</v>
      </c>
      <c r="C74" s="211" t="s">
        <v>299</v>
      </c>
      <c r="D74" s="211" t="s">
        <v>300</v>
      </c>
      <c r="E74" s="211" t="s">
        <v>301</v>
      </c>
      <c r="F74" s="212" t="s">
        <v>423</v>
      </c>
      <c r="G74" s="210">
        <f t="shared" ref="G74:M74" si="22">G75+G76</f>
        <v>1959</v>
      </c>
      <c r="H74" s="210">
        <f t="shared" si="22"/>
        <v>-1</v>
      </c>
      <c r="I74" s="210">
        <f t="shared" si="22"/>
        <v>2099</v>
      </c>
      <c r="J74" s="210">
        <f t="shared" si="22"/>
        <v>0</v>
      </c>
      <c r="K74" s="210">
        <f t="shared" si="22"/>
        <v>2099</v>
      </c>
      <c r="L74" s="210">
        <f t="shared" si="22"/>
        <v>0</v>
      </c>
      <c r="M74" s="210">
        <f t="shared" si="22"/>
        <v>2099</v>
      </c>
      <c r="N74" s="210">
        <f>N75+N76</f>
        <v>0</v>
      </c>
      <c r="O74" s="210">
        <f>O75+O76</f>
        <v>2099</v>
      </c>
      <c r="P74" s="210">
        <f>P75+P76</f>
        <v>0</v>
      </c>
      <c r="Q74" s="210">
        <f>Q75+Q76</f>
        <v>2099</v>
      </c>
    </row>
    <row r="75" spans="1:17" ht="25.5">
      <c r="A75" s="177" t="s">
        <v>422</v>
      </c>
      <c r="B75" s="177" t="s">
        <v>424</v>
      </c>
      <c r="C75" s="177" t="s">
        <v>124</v>
      </c>
      <c r="D75" s="177" t="s">
        <v>300</v>
      </c>
      <c r="E75" s="177" t="s">
        <v>425</v>
      </c>
      <c r="F75" s="205" t="s">
        <v>426</v>
      </c>
      <c r="G75" s="213">
        <v>946</v>
      </c>
      <c r="H75" s="213">
        <v>1012</v>
      </c>
      <c r="I75" s="213">
        <v>2099</v>
      </c>
      <c r="J75" s="213"/>
      <c r="K75" s="213">
        <v>2099</v>
      </c>
      <c r="L75" s="213"/>
      <c r="M75" s="213">
        <v>2099</v>
      </c>
      <c r="N75" s="213"/>
      <c r="O75" s="213">
        <v>2099</v>
      </c>
      <c r="P75" s="213"/>
      <c r="Q75" s="213">
        <v>2099</v>
      </c>
    </row>
    <row r="76" spans="1:17" ht="25.5" hidden="1">
      <c r="A76" s="177" t="s">
        <v>422</v>
      </c>
      <c r="B76" s="177" t="s">
        <v>427</v>
      </c>
      <c r="C76" s="177" t="s">
        <v>124</v>
      </c>
      <c r="D76" s="177" t="s">
        <v>300</v>
      </c>
      <c r="E76" s="177" t="s">
        <v>425</v>
      </c>
      <c r="F76" s="205" t="s">
        <v>428</v>
      </c>
      <c r="G76" s="213">
        <v>1013</v>
      </c>
      <c r="H76" s="213">
        <v>-1013</v>
      </c>
      <c r="I76" s="213">
        <f>G76+H76</f>
        <v>0</v>
      </c>
      <c r="J76" s="213"/>
      <c r="K76" s="213">
        <f>I76+J76</f>
        <v>0</v>
      </c>
      <c r="L76" s="213"/>
      <c r="M76" s="213">
        <f>K76+L76</f>
        <v>0</v>
      </c>
      <c r="N76" s="213"/>
      <c r="O76" s="213">
        <f>M76+N76</f>
        <v>0</v>
      </c>
      <c r="P76" s="213"/>
      <c r="Q76" s="213">
        <f>O76+P76</f>
        <v>0</v>
      </c>
    </row>
    <row r="77" spans="1:17" ht="25.5" hidden="1">
      <c r="A77" s="177" t="s">
        <v>422</v>
      </c>
      <c r="B77" s="177" t="s">
        <v>429</v>
      </c>
      <c r="C77" s="177" t="s">
        <v>124</v>
      </c>
      <c r="D77" s="177" t="s">
        <v>300</v>
      </c>
      <c r="E77" s="177" t="s">
        <v>425</v>
      </c>
      <c r="F77" s="205" t="s">
        <v>430</v>
      </c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</row>
    <row r="78" spans="1:17" hidden="1">
      <c r="A78" s="177" t="s">
        <v>422</v>
      </c>
      <c r="B78" s="177" t="s">
        <v>431</v>
      </c>
      <c r="C78" s="177" t="s">
        <v>124</v>
      </c>
      <c r="D78" s="177" t="s">
        <v>300</v>
      </c>
      <c r="E78" s="177" t="s">
        <v>425</v>
      </c>
      <c r="F78" s="205" t="s">
        <v>432</v>
      </c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3"/>
    </row>
    <row r="79" spans="1:17" s="184" customFormat="1" ht="25.5" hidden="1">
      <c r="A79" s="171" t="s">
        <v>422</v>
      </c>
      <c r="B79" s="171" t="s">
        <v>303</v>
      </c>
      <c r="C79" s="171" t="s">
        <v>124</v>
      </c>
      <c r="D79" s="171" t="s">
        <v>433</v>
      </c>
      <c r="E79" s="171" t="s">
        <v>425</v>
      </c>
      <c r="F79" s="214" t="s">
        <v>434</v>
      </c>
      <c r="G79" s="210" t="e">
        <f>#REF!+#REF!+#REF!</f>
        <v>#REF!</v>
      </c>
      <c r="H79" s="210" t="e">
        <f>#REF!+#REF!+#REF!</f>
        <v>#REF!</v>
      </c>
      <c r="I79" s="210" t="e">
        <f>#REF!+#REF!+#REF!</f>
        <v>#REF!</v>
      </c>
      <c r="J79" s="210" t="e">
        <f>#REF!+#REF!+#REF!</f>
        <v>#REF!</v>
      </c>
      <c r="K79" s="210" t="e">
        <f>#REF!+#REF!+#REF!</f>
        <v>#REF!</v>
      </c>
      <c r="L79" s="210" t="e">
        <f>#REF!+#REF!+#REF!</f>
        <v>#REF!</v>
      </c>
      <c r="M79" s="210" t="e">
        <f>#REF!+#REF!+#REF!</f>
        <v>#REF!</v>
      </c>
      <c r="N79" s="210" t="e">
        <f>#REF!+#REF!+#REF!</f>
        <v>#REF!</v>
      </c>
      <c r="O79" s="210" t="e">
        <f>#REF!+#REF!+#REF!</f>
        <v>#REF!</v>
      </c>
      <c r="P79" s="210" t="e">
        <f>#REF!+#REF!+#REF!</f>
        <v>#REF!</v>
      </c>
      <c r="Q79" s="210" t="e">
        <f>#REF!+#REF!+#REF!</f>
        <v>#REF!</v>
      </c>
    </row>
    <row r="80" spans="1:17" s="184" customFormat="1" ht="25.5">
      <c r="A80" s="171" t="s">
        <v>422</v>
      </c>
      <c r="B80" s="171" t="s">
        <v>326</v>
      </c>
      <c r="C80" s="171" t="s">
        <v>299</v>
      </c>
      <c r="D80" s="171" t="s">
        <v>300</v>
      </c>
      <c r="E80" s="171" t="s">
        <v>425</v>
      </c>
      <c r="F80" s="214" t="s">
        <v>435</v>
      </c>
      <c r="G80" s="210">
        <f t="shared" ref="G80:M80" si="23">G81+G82+G83</f>
        <v>316.8</v>
      </c>
      <c r="H80" s="210">
        <f t="shared" si="23"/>
        <v>0</v>
      </c>
      <c r="I80" s="210">
        <f t="shared" si="23"/>
        <v>317.5</v>
      </c>
      <c r="J80" s="210">
        <f t="shared" si="23"/>
        <v>0</v>
      </c>
      <c r="K80" s="210">
        <f t="shared" si="23"/>
        <v>317.5</v>
      </c>
      <c r="L80" s="210">
        <f t="shared" si="23"/>
        <v>0</v>
      </c>
      <c r="M80" s="210">
        <f t="shared" si="23"/>
        <v>317.5</v>
      </c>
      <c r="N80" s="210">
        <f>N81+N82+N83</f>
        <v>0</v>
      </c>
      <c r="O80" s="210">
        <f>O81+O82+O83</f>
        <v>317.8</v>
      </c>
      <c r="P80" s="210">
        <f>P81+P82+P83</f>
        <v>0</v>
      </c>
      <c r="Q80" s="210">
        <f>Q81+Q82+Q83</f>
        <v>317.8</v>
      </c>
    </row>
    <row r="81" spans="1:17" s="27" customFormat="1" ht="26.25" customHeight="1">
      <c r="A81" s="177" t="s">
        <v>422</v>
      </c>
      <c r="B81" s="177" t="s">
        <v>436</v>
      </c>
      <c r="C81" s="177" t="s">
        <v>124</v>
      </c>
      <c r="D81" s="177" t="s">
        <v>300</v>
      </c>
      <c r="E81" s="177" t="s">
        <v>425</v>
      </c>
      <c r="F81" s="205" t="s">
        <v>437</v>
      </c>
      <c r="G81" s="176">
        <v>70</v>
      </c>
      <c r="H81" s="176">
        <v>0</v>
      </c>
      <c r="I81" s="176">
        <v>68.2</v>
      </c>
      <c r="J81" s="176">
        <v>0</v>
      </c>
      <c r="K81" s="176">
        <v>68.2</v>
      </c>
      <c r="L81" s="176">
        <v>0</v>
      </c>
      <c r="M81" s="176">
        <v>68.2</v>
      </c>
      <c r="N81" s="176">
        <v>0</v>
      </c>
      <c r="O81" s="176">
        <v>68.2</v>
      </c>
      <c r="P81" s="176">
        <v>0</v>
      </c>
      <c r="Q81" s="179">
        <v>68.2</v>
      </c>
    </row>
    <row r="82" spans="1:17" s="27" customFormat="1" ht="30" customHeight="1">
      <c r="A82" s="177" t="s">
        <v>422</v>
      </c>
      <c r="B82" s="177" t="s">
        <v>438</v>
      </c>
      <c r="C82" s="177" t="s">
        <v>124</v>
      </c>
      <c r="D82" s="177" t="s">
        <v>300</v>
      </c>
      <c r="E82" s="177" t="s">
        <v>425</v>
      </c>
      <c r="F82" s="205" t="s">
        <v>439</v>
      </c>
      <c r="G82" s="176">
        <v>243.6</v>
      </c>
      <c r="H82" s="176">
        <v>0</v>
      </c>
      <c r="I82" s="176">
        <f>G82+H82</f>
        <v>243.6</v>
      </c>
      <c r="J82" s="176">
        <v>0</v>
      </c>
      <c r="K82" s="176">
        <f>I82+J82</f>
        <v>243.6</v>
      </c>
      <c r="L82" s="176">
        <v>0</v>
      </c>
      <c r="M82" s="176">
        <f>K82+L82</f>
        <v>243.6</v>
      </c>
      <c r="N82" s="176">
        <v>0</v>
      </c>
      <c r="O82" s="176">
        <f>M82+N82</f>
        <v>243.6</v>
      </c>
      <c r="P82" s="176">
        <v>0</v>
      </c>
      <c r="Q82" s="179">
        <f>O82+P82</f>
        <v>243.6</v>
      </c>
    </row>
    <row r="83" spans="1:17" s="27" customFormat="1" ht="28.9" customHeight="1">
      <c r="A83" s="174" t="s">
        <v>422</v>
      </c>
      <c r="B83" s="174" t="s">
        <v>440</v>
      </c>
      <c r="C83" s="174" t="s">
        <v>124</v>
      </c>
      <c r="D83" s="174" t="s">
        <v>300</v>
      </c>
      <c r="E83" s="174" t="s">
        <v>425</v>
      </c>
      <c r="F83" s="215" t="s">
        <v>441</v>
      </c>
      <c r="G83" s="216">
        <f>G84+G85</f>
        <v>3.2</v>
      </c>
      <c r="H83" s="216">
        <v>0</v>
      </c>
      <c r="I83" s="176">
        <f>I84+I85</f>
        <v>5.7</v>
      </c>
      <c r="J83" s="216">
        <v>0</v>
      </c>
      <c r="K83" s="176">
        <f>K84+K85</f>
        <v>5.7</v>
      </c>
      <c r="L83" s="216">
        <v>0</v>
      </c>
      <c r="M83" s="176">
        <f>M84+M85</f>
        <v>5.7</v>
      </c>
      <c r="N83" s="216">
        <v>0</v>
      </c>
      <c r="O83" s="176">
        <f>O84+O85</f>
        <v>6</v>
      </c>
      <c r="P83" s="216">
        <v>0</v>
      </c>
      <c r="Q83" s="176">
        <f>Q84+Q85</f>
        <v>6</v>
      </c>
    </row>
    <row r="84" spans="1:17" ht="31.5" customHeight="1">
      <c r="A84" s="177" t="s">
        <v>422</v>
      </c>
      <c r="B84" s="177" t="s">
        <v>440</v>
      </c>
      <c r="C84" s="177" t="s">
        <v>124</v>
      </c>
      <c r="D84" s="177" t="s">
        <v>300</v>
      </c>
      <c r="E84" s="177" t="s">
        <v>425</v>
      </c>
      <c r="F84" s="217" t="s">
        <v>442</v>
      </c>
      <c r="G84" s="179">
        <v>1</v>
      </c>
      <c r="H84" s="179">
        <v>1</v>
      </c>
      <c r="I84" s="179">
        <v>1</v>
      </c>
      <c r="J84" s="179"/>
      <c r="K84" s="179">
        <v>1</v>
      </c>
      <c r="L84" s="179"/>
      <c r="M84" s="179">
        <v>1</v>
      </c>
      <c r="N84" s="179"/>
      <c r="O84" s="179">
        <v>1</v>
      </c>
      <c r="P84" s="179"/>
      <c r="Q84" s="179">
        <v>1</v>
      </c>
    </row>
    <row r="85" spans="1:17" ht="53.25" customHeight="1">
      <c r="A85" s="177" t="s">
        <v>422</v>
      </c>
      <c r="B85" s="177" t="s">
        <v>440</v>
      </c>
      <c r="C85" s="177" t="s">
        <v>124</v>
      </c>
      <c r="D85" s="177" t="s">
        <v>300</v>
      </c>
      <c r="E85" s="177" t="s">
        <v>425</v>
      </c>
      <c r="F85" s="217" t="s">
        <v>443</v>
      </c>
      <c r="G85" s="179">
        <v>2.2000000000000002</v>
      </c>
      <c r="H85" s="179">
        <v>2.2000000000000002</v>
      </c>
      <c r="I85" s="179">
        <v>4.7</v>
      </c>
      <c r="J85" s="179"/>
      <c r="K85" s="179">
        <v>4.7</v>
      </c>
      <c r="L85" s="179"/>
      <c r="M85" s="179">
        <v>4.7</v>
      </c>
      <c r="N85" s="179">
        <v>0.3</v>
      </c>
      <c r="O85" s="179">
        <f>M85+N85</f>
        <v>5</v>
      </c>
      <c r="P85" s="179"/>
      <c r="Q85" s="179">
        <f>O85+P85</f>
        <v>5</v>
      </c>
    </row>
    <row r="86" spans="1:17" ht="13.15" customHeight="1">
      <c r="A86" s="171" t="s">
        <v>422</v>
      </c>
      <c r="B86" s="171" t="s">
        <v>344</v>
      </c>
      <c r="C86" s="171" t="s">
        <v>299</v>
      </c>
      <c r="D86" s="171" t="s">
        <v>300</v>
      </c>
      <c r="E86" s="171" t="s">
        <v>301</v>
      </c>
      <c r="F86" s="218" t="s">
        <v>444</v>
      </c>
      <c r="G86" s="173" t="e">
        <f>#REF!+G88</f>
        <v>#REF!</v>
      </c>
      <c r="H86" s="173" t="e">
        <f>#REF!+H88</f>
        <v>#REF!</v>
      </c>
      <c r="I86" s="173">
        <f t="shared" ref="I86:O86" si="24">I88</f>
        <v>0</v>
      </c>
      <c r="J86" s="173">
        <f t="shared" si="24"/>
        <v>40</v>
      </c>
      <c r="K86" s="173">
        <f t="shared" si="24"/>
        <v>40</v>
      </c>
      <c r="L86" s="173">
        <f t="shared" si="24"/>
        <v>0</v>
      </c>
      <c r="M86" s="173">
        <f t="shared" si="24"/>
        <v>40</v>
      </c>
      <c r="N86" s="173">
        <f t="shared" si="24"/>
        <v>30</v>
      </c>
      <c r="O86" s="173">
        <f t="shared" si="24"/>
        <v>70</v>
      </c>
      <c r="P86" s="173">
        <f>P87</f>
        <v>40</v>
      </c>
      <c r="Q86" s="173">
        <f>O86+P86</f>
        <v>110</v>
      </c>
    </row>
    <row r="87" spans="1:17" s="27" customFormat="1" ht="13.15" customHeight="1">
      <c r="A87" s="174" t="s">
        <v>422</v>
      </c>
      <c r="B87" s="224" t="s">
        <v>445</v>
      </c>
      <c r="C87" s="174" t="s">
        <v>299</v>
      </c>
      <c r="D87" s="174" t="s">
        <v>300</v>
      </c>
      <c r="E87" s="174" t="s">
        <v>425</v>
      </c>
      <c r="F87" s="225" t="s">
        <v>460</v>
      </c>
      <c r="G87" s="226"/>
      <c r="H87" s="226"/>
      <c r="I87" s="226"/>
      <c r="J87" s="226"/>
      <c r="K87" s="226"/>
      <c r="L87" s="226"/>
      <c r="M87" s="226"/>
      <c r="N87" s="226"/>
      <c r="O87" s="226"/>
      <c r="P87" s="176">
        <f>P88+P89</f>
        <v>40</v>
      </c>
      <c r="Q87" s="176">
        <f>Q88+Q89</f>
        <v>110</v>
      </c>
    </row>
    <row r="88" spans="1:17" s="184" customFormat="1" ht="43.5" customHeight="1">
      <c r="A88" s="177" t="s">
        <v>422</v>
      </c>
      <c r="B88" s="219" t="s">
        <v>445</v>
      </c>
      <c r="C88" s="177" t="s">
        <v>124</v>
      </c>
      <c r="D88" s="177" t="s">
        <v>300</v>
      </c>
      <c r="E88" s="177" t="s">
        <v>425</v>
      </c>
      <c r="F88" s="217" t="s">
        <v>459</v>
      </c>
      <c r="G88" s="179"/>
      <c r="H88" s="179"/>
      <c r="I88" s="179"/>
      <c r="J88" s="179">
        <v>40</v>
      </c>
      <c r="K88" s="179">
        <f>I88+J88</f>
        <v>40</v>
      </c>
      <c r="L88" s="179"/>
      <c r="M88" s="179">
        <f>K88+L88</f>
        <v>40</v>
      </c>
      <c r="N88" s="179">
        <v>30</v>
      </c>
      <c r="O88" s="179">
        <f>M88+N88</f>
        <v>70</v>
      </c>
      <c r="P88" s="179"/>
      <c r="Q88" s="179">
        <f>O88+P88</f>
        <v>70</v>
      </c>
    </row>
    <row r="89" spans="1:17" s="184" customFormat="1" ht="31.15" customHeight="1">
      <c r="A89" s="177" t="s">
        <v>422</v>
      </c>
      <c r="B89" s="219" t="s">
        <v>445</v>
      </c>
      <c r="C89" s="177" t="s">
        <v>124</v>
      </c>
      <c r="D89" s="177" t="s">
        <v>300</v>
      </c>
      <c r="E89" s="177" t="s">
        <v>425</v>
      </c>
      <c r="F89" s="217" t="s">
        <v>458</v>
      </c>
      <c r="G89" s="179"/>
      <c r="H89" s="179"/>
      <c r="I89" s="179"/>
      <c r="J89" s="179"/>
      <c r="K89" s="179"/>
      <c r="L89" s="179"/>
      <c r="M89" s="179"/>
      <c r="N89" s="179"/>
      <c r="O89" s="179"/>
      <c r="P89" s="179">
        <v>40</v>
      </c>
      <c r="Q89" s="179">
        <f>O89+P89</f>
        <v>40</v>
      </c>
    </row>
    <row r="90" spans="1:17" s="184" customFormat="1" ht="39" hidden="1" customHeight="1">
      <c r="A90" s="171" t="s">
        <v>446</v>
      </c>
      <c r="B90" s="171" t="s">
        <v>298</v>
      </c>
      <c r="C90" s="171" t="s">
        <v>124</v>
      </c>
      <c r="D90" s="171" t="s">
        <v>300</v>
      </c>
      <c r="E90" s="171" t="s">
        <v>301</v>
      </c>
      <c r="F90" s="218" t="s">
        <v>447</v>
      </c>
      <c r="G90" s="173">
        <f t="shared" ref="G90:Q90" si="25">G91</f>
        <v>0</v>
      </c>
      <c r="H90" s="173">
        <f t="shared" si="25"/>
        <v>0</v>
      </c>
      <c r="I90" s="173">
        <f t="shared" si="25"/>
        <v>0</v>
      </c>
      <c r="J90" s="173">
        <f t="shared" si="25"/>
        <v>0</v>
      </c>
      <c r="K90" s="173">
        <f t="shared" si="25"/>
        <v>0</v>
      </c>
      <c r="L90" s="173">
        <f t="shared" si="25"/>
        <v>0</v>
      </c>
      <c r="M90" s="173">
        <f t="shared" si="25"/>
        <v>0</v>
      </c>
      <c r="N90" s="173">
        <f t="shared" si="25"/>
        <v>0</v>
      </c>
      <c r="O90" s="173">
        <f t="shared" si="25"/>
        <v>0</v>
      </c>
      <c r="P90" s="173">
        <f t="shared" si="25"/>
        <v>0</v>
      </c>
      <c r="Q90" s="173">
        <f t="shared" si="25"/>
        <v>0</v>
      </c>
    </row>
    <row r="91" spans="1:17" s="184" customFormat="1" ht="70.900000000000006" hidden="1" customHeight="1">
      <c r="A91" s="177" t="s">
        <v>446</v>
      </c>
      <c r="B91" s="177" t="s">
        <v>349</v>
      </c>
      <c r="C91" s="177" t="s">
        <v>124</v>
      </c>
      <c r="D91" s="177" t="s">
        <v>300</v>
      </c>
      <c r="E91" s="177" t="s">
        <v>415</v>
      </c>
      <c r="F91" s="205" t="s">
        <v>448</v>
      </c>
      <c r="G91" s="179">
        <v>0</v>
      </c>
      <c r="H91" s="179">
        <v>0</v>
      </c>
      <c r="I91" s="179">
        <v>0</v>
      </c>
      <c r="J91" s="179">
        <v>0</v>
      </c>
      <c r="K91" s="179">
        <v>0</v>
      </c>
      <c r="L91" s="179">
        <v>0</v>
      </c>
      <c r="M91" s="179">
        <v>0</v>
      </c>
      <c r="N91" s="179">
        <v>0</v>
      </c>
      <c r="O91" s="179">
        <v>0</v>
      </c>
      <c r="P91" s="179">
        <v>0</v>
      </c>
      <c r="Q91" s="179">
        <v>0</v>
      </c>
    </row>
    <row r="92" spans="1:17" s="184" customFormat="1" ht="39" hidden="1" customHeight="1">
      <c r="A92" s="177" t="s">
        <v>449</v>
      </c>
      <c r="B92" s="177" t="s">
        <v>349</v>
      </c>
      <c r="C92" s="177" t="s">
        <v>124</v>
      </c>
      <c r="D92" s="177" t="s">
        <v>300</v>
      </c>
      <c r="E92" s="177" t="s">
        <v>425</v>
      </c>
      <c r="F92" s="205" t="s">
        <v>450</v>
      </c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</row>
    <row r="93" spans="1:17">
      <c r="A93" s="171"/>
      <c r="B93" s="171"/>
      <c r="C93" s="171"/>
      <c r="D93" s="171"/>
      <c r="E93" s="171"/>
      <c r="F93" s="172" t="s">
        <v>451</v>
      </c>
      <c r="G93" s="220" t="e">
        <f t="shared" ref="G93:M93" si="26">G72+G73</f>
        <v>#REF!</v>
      </c>
      <c r="H93" s="220" t="e">
        <f t="shared" si="26"/>
        <v>#REF!</v>
      </c>
      <c r="I93" s="220">
        <f t="shared" si="26"/>
        <v>18311.599999999999</v>
      </c>
      <c r="J93" s="220">
        <f t="shared" si="26"/>
        <v>40</v>
      </c>
      <c r="K93" s="220">
        <f t="shared" si="26"/>
        <v>18351.599999999999</v>
      </c>
      <c r="L93" s="220">
        <f t="shared" si="26"/>
        <v>1340</v>
      </c>
      <c r="M93" s="220">
        <f t="shared" si="26"/>
        <v>19691.599999999999</v>
      </c>
      <c r="N93" s="220">
        <f>N72+N73</f>
        <v>30</v>
      </c>
      <c r="O93" s="220">
        <f>O72+O73</f>
        <v>19721.899999999998</v>
      </c>
      <c r="P93" s="220">
        <f>P72+P73</f>
        <v>414</v>
      </c>
      <c r="Q93" s="220">
        <f>Q72+Q73</f>
        <v>20135.899999999998</v>
      </c>
    </row>
    <row r="94" spans="1:17">
      <c r="A94" s="184"/>
      <c r="B94" s="184"/>
      <c r="C94" s="184"/>
      <c r="D94" s="184"/>
      <c r="E94" s="184"/>
      <c r="F94" s="184"/>
    </row>
    <row r="95" spans="1:17">
      <c r="I95" s="221"/>
      <c r="K95" s="221"/>
      <c r="M95" s="221"/>
      <c r="O95" s="221"/>
      <c r="Q95" s="221"/>
    </row>
    <row r="96" spans="1:17"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</row>
    <row r="97" spans="7:17">
      <c r="G97" s="222"/>
      <c r="H97" s="222"/>
      <c r="I97" s="222"/>
      <c r="J97" s="222"/>
      <c r="K97" s="222">
        <f>K93-I93</f>
        <v>40</v>
      </c>
      <c r="L97" s="222"/>
      <c r="M97" s="222">
        <f>M93-K93</f>
        <v>1340</v>
      </c>
      <c r="N97" s="222"/>
      <c r="O97" s="222">
        <f>O93-M93</f>
        <v>30.299999999999272</v>
      </c>
      <c r="P97" s="222"/>
      <c r="Q97" s="222"/>
    </row>
    <row r="98" spans="7:17"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</row>
  </sheetData>
  <mergeCells count="5">
    <mergeCell ref="A6:Q6"/>
    <mergeCell ref="A9:E9"/>
    <mergeCell ref="A72:F72"/>
    <mergeCell ref="A73:F73"/>
    <mergeCell ref="A8:E8"/>
  </mergeCells>
  <phoneticPr fontId="2" type="noConversion"/>
  <pageMargins left="0.78740157480314965" right="0.39370078740157483" top="0.59055118110236227" bottom="0.59055118110236227" header="0.51181102362204722" footer="0.51181102362204722"/>
  <pageSetup paperSize="9" scale="95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1"/>
  <sheetViews>
    <sheetView zoomScale="90" workbookViewId="0">
      <selection activeCell="A3" sqref="A3"/>
    </sheetView>
  </sheetViews>
  <sheetFormatPr defaultRowHeight="15.75"/>
  <cols>
    <col min="1" max="1" width="62.28515625" style="1" customWidth="1"/>
    <col min="2" max="2" width="5.42578125" style="25" customWidth="1"/>
    <col min="3" max="3" width="3.28515625" style="9" customWidth="1"/>
    <col min="4" max="4" width="3.7109375" style="9" customWidth="1"/>
    <col min="5" max="5" width="13" style="1" customWidth="1"/>
    <col min="6" max="6" width="5" style="1" customWidth="1"/>
    <col min="7" max="7" width="11.28515625" style="21" hidden="1" customWidth="1"/>
    <col min="8" max="8" width="13.7109375" style="21" hidden="1" customWidth="1"/>
    <col min="9" max="9" width="11.28515625" style="21" hidden="1" customWidth="1"/>
    <col min="10" max="10" width="13.7109375" style="21" hidden="1" customWidth="1"/>
    <col min="11" max="11" width="11.28515625" style="21" hidden="1" customWidth="1"/>
    <col min="12" max="12" width="13.7109375" style="21" hidden="1" customWidth="1"/>
    <col min="13" max="13" width="11.28515625" style="21" hidden="1" customWidth="1"/>
    <col min="14" max="14" width="13.7109375" style="21" hidden="1" customWidth="1"/>
    <col min="15" max="15" width="11.28515625" style="21" hidden="1" customWidth="1"/>
    <col min="16" max="16" width="13.7109375" style="21" hidden="1" customWidth="1"/>
    <col min="17" max="17" width="11.28515625" style="21" hidden="1" customWidth="1"/>
    <col min="18" max="18" width="13.7109375" style="21" hidden="1" customWidth="1"/>
    <col min="19" max="19" width="11.28515625" style="21" hidden="1" customWidth="1"/>
    <col min="20" max="20" width="13.7109375" style="21" hidden="1" customWidth="1"/>
    <col min="21" max="21" width="11.28515625" style="21" customWidth="1"/>
    <col min="22" max="16384" width="9.140625" style="1"/>
  </cols>
  <sheetData>
    <row r="1" spans="1:21" s="7" customFormat="1">
      <c r="A1" s="12"/>
      <c r="B1" s="86"/>
      <c r="C1" s="247" t="s">
        <v>254</v>
      </c>
      <c r="D1" s="247"/>
      <c r="E1" s="247"/>
      <c r="F1" s="247"/>
      <c r="G1" s="247"/>
    </row>
    <row r="2" spans="1:21" s="7" customFormat="1">
      <c r="A2" s="12"/>
      <c r="B2" s="86"/>
      <c r="C2" s="127" t="s">
        <v>121</v>
      </c>
      <c r="D2" s="127"/>
      <c r="E2" s="127"/>
      <c r="F2" s="127"/>
      <c r="G2" s="127"/>
    </row>
    <row r="3" spans="1:21" s="7" customFormat="1">
      <c r="A3" s="12"/>
      <c r="B3" s="86"/>
      <c r="C3" s="147" t="s">
        <v>467</v>
      </c>
      <c r="D3" s="147"/>
      <c r="E3" s="147"/>
      <c r="F3" s="147"/>
      <c r="G3" s="147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</row>
    <row r="4" spans="1:21" s="7" customFormat="1">
      <c r="A4" s="12"/>
      <c r="B4" s="86"/>
      <c r="C4" s="13"/>
      <c r="D4" s="13"/>
      <c r="E4" s="13"/>
      <c r="F4" s="13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s="7" customFormat="1" ht="25.9" customHeight="1">
      <c r="A5" s="248" t="s">
        <v>0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</row>
    <row r="6" spans="1:21" ht="17.45" customHeight="1"/>
    <row r="7" spans="1:21" s="6" customFormat="1" ht="76.900000000000006" customHeight="1">
      <c r="A7" s="3" t="s">
        <v>122</v>
      </c>
      <c r="B7" s="70" t="s">
        <v>245</v>
      </c>
      <c r="C7" s="3" t="s">
        <v>240</v>
      </c>
      <c r="D7" s="3" t="s">
        <v>241</v>
      </c>
      <c r="E7" s="3" t="s">
        <v>242</v>
      </c>
      <c r="F7" s="3" t="s">
        <v>243</v>
      </c>
      <c r="G7" s="19" t="s">
        <v>103</v>
      </c>
      <c r="H7" s="19" t="s">
        <v>60</v>
      </c>
      <c r="I7" s="19" t="s">
        <v>244</v>
      </c>
      <c r="J7" s="19" t="s">
        <v>246</v>
      </c>
      <c r="K7" s="19" t="s">
        <v>244</v>
      </c>
      <c r="L7" s="19" t="s">
        <v>251</v>
      </c>
      <c r="M7" s="19" t="s">
        <v>244</v>
      </c>
      <c r="N7" s="19" t="s">
        <v>253</v>
      </c>
      <c r="O7" s="19" t="s">
        <v>244</v>
      </c>
      <c r="P7" s="19" t="s">
        <v>261</v>
      </c>
      <c r="Q7" s="19" t="s">
        <v>244</v>
      </c>
      <c r="R7" s="19" t="s">
        <v>452</v>
      </c>
      <c r="S7" s="19" t="s">
        <v>244</v>
      </c>
      <c r="T7" s="19" t="s">
        <v>461</v>
      </c>
      <c r="U7" s="19" t="s">
        <v>244</v>
      </c>
    </row>
    <row r="8" spans="1:21" ht="12.6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93">
        <v>7</v>
      </c>
      <c r="H8" s="93">
        <v>8</v>
      </c>
      <c r="I8" s="93">
        <v>7</v>
      </c>
      <c r="J8" s="93">
        <v>8</v>
      </c>
      <c r="K8" s="93">
        <v>7</v>
      </c>
      <c r="L8" s="93">
        <v>8</v>
      </c>
      <c r="M8" s="93">
        <v>7</v>
      </c>
      <c r="N8" s="93">
        <v>8</v>
      </c>
      <c r="O8" s="93">
        <v>7</v>
      </c>
      <c r="P8" s="93">
        <v>8</v>
      </c>
      <c r="Q8" s="93">
        <v>7</v>
      </c>
      <c r="R8" s="93">
        <v>8</v>
      </c>
      <c r="S8" s="93">
        <v>7</v>
      </c>
      <c r="T8" s="93">
        <v>8</v>
      </c>
      <c r="U8" s="93">
        <v>7</v>
      </c>
    </row>
    <row r="9" spans="1:21" s="14" customFormat="1" ht="15.6" customHeight="1">
      <c r="A9" s="29" t="s">
        <v>127</v>
      </c>
      <c r="B9" s="87" t="s">
        <v>190</v>
      </c>
      <c r="C9" s="30" t="s">
        <v>113</v>
      </c>
      <c r="D9" s="30"/>
      <c r="E9" s="31"/>
      <c r="F9" s="31"/>
      <c r="G9" s="71">
        <f>G10+G16+G22+G42+G50</f>
        <v>10383.005000000001</v>
      </c>
      <c r="H9" s="71">
        <f>H10+H16+H22+H42+H50</f>
        <v>0</v>
      </c>
      <c r="I9" s="71">
        <f>G9+H9</f>
        <v>10383.005000000001</v>
      </c>
      <c r="J9" s="137">
        <f>J10+J16+J22+J42+J50</f>
        <v>29.687999999999999</v>
      </c>
      <c r="K9" s="137">
        <f>I9+J9</f>
        <v>10412.693000000001</v>
      </c>
      <c r="L9" s="137">
        <f>L10+L16+L22+L42+L50</f>
        <v>-1720</v>
      </c>
      <c r="M9" s="137">
        <f>K9+L9</f>
        <v>8692.6930000000011</v>
      </c>
      <c r="N9" s="137">
        <f>N10+N16+N22+N42+N50</f>
        <v>1222.1769999999999</v>
      </c>
      <c r="O9" s="137">
        <f>M9+N9</f>
        <v>9914.8700000000008</v>
      </c>
      <c r="P9" s="137">
        <f>P10+P16+P22+P42+P50</f>
        <v>65</v>
      </c>
      <c r="Q9" s="137">
        <f>O9+P9</f>
        <v>9979.8700000000008</v>
      </c>
      <c r="R9" s="137">
        <f>R10+R16+R22+R42+R50</f>
        <v>0</v>
      </c>
      <c r="S9" s="137">
        <f>Q9+R9</f>
        <v>9979.8700000000008</v>
      </c>
      <c r="T9" s="137">
        <f>T10+T16+T22+T42+T50</f>
        <v>299.89999999999998</v>
      </c>
      <c r="U9" s="137">
        <f>S9+T9</f>
        <v>10279.77</v>
      </c>
    </row>
    <row r="10" spans="1:21" s="15" customFormat="1" ht="27" customHeight="1">
      <c r="A10" s="32" t="s">
        <v>110</v>
      </c>
      <c r="B10" s="88" t="s">
        <v>190</v>
      </c>
      <c r="C10" s="65" t="s">
        <v>113</v>
      </c>
      <c r="D10" s="65" t="s">
        <v>114</v>
      </c>
      <c r="E10" s="33"/>
      <c r="F10" s="33"/>
      <c r="G10" s="72">
        <f>G11</f>
        <v>742</v>
      </c>
      <c r="H10" s="72">
        <f>H11</f>
        <v>0</v>
      </c>
      <c r="I10" s="125">
        <f>G10+H10</f>
        <v>742</v>
      </c>
      <c r="J10" s="72">
        <f>J11</f>
        <v>0</v>
      </c>
      <c r="K10" s="125">
        <f>I10+J10</f>
        <v>742</v>
      </c>
      <c r="L10" s="72">
        <f>L11</f>
        <v>0</v>
      </c>
      <c r="M10" s="125">
        <f>K10+L10</f>
        <v>742</v>
      </c>
      <c r="N10" s="72">
        <f>N11</f>
        <v>0</v>
      </c>
      <c r="O10" s="125">
        <f>M10+N10</f>
        <v>742</v>
      </c>
      <c r="P10" s="72">
        <f>P11</f>
        <v>0</v>
      </c>
      <c r="Q10" s="125">
        <f>O10+P10</f>
        <v>742</v>
      </c>
      <c r="R10" s="72">
        <f>R11</f>
        <v>0</v>
      </c>
      <c r="S10" s="125">
        <f>Q10+R10</f>
        <v>742</v>
      </c>
      <c r="T10" s="72">
        <f>T11</f>
        <v>0</v>
      </c>
      <c r="U10" s="125">
        <f>S10+T10</f>
        <v>742</v>
      </c>
    </row>
    <row r="11" spans="1:21" s="7" customFormat="1" ht="30" customHeight="1">
      <c r="A11" s="34" t="s">
        <v>1</v>
      </c>
      <c r="B11" s="88" t="s">
        <v>190</v>
      </c>
      <c r="C11" s="66" t="s">
        <v>113</v>
      </c>
      <c r="D11" s="66" t="s">
        <v>114</v>
      </c>
      <c r="E11" s="58" t="s">
        <v>197</v>
      </c>
      <c r="F11" s="36"/>
      <c r="G11" s="73">
        <f>G12</f>
        <v>742</v>
      </c>
      <c r="H11" s="73">
        <f>H12</f>
        <v>0</v>
      </c>
      <c r="I11" s="125">
        <f t="shared" ref="I11:I77" si="0">G11+H11</f>
        <v>742</v>
      </c>
      <c r="J11" s="73">
        <f>J12</f>
        <v>0</v>
      </c>
      <c r="K11" s="125">
        <f t="shared" ref="K11:K77" si="1">I11+J11</f>
        <v>742</v>
      </c>
      <c r="L11" s="73">
        <f>L12</f>
        <v>0</v>
      </c>
      <c r="M11" s="125">
        <f t="shared" ref="M11:M74" si="2">K11+L11</f>
        <v>742</v>
      </c>
      <c r="N11" s="73">
        <f>N12</f>
        <v>0</v>
      </c>
      <c r="O11" s="125">
        <f t="shared" ref="O11:O21" si="3">M11+N11</f>
        <v>742</v>
      </c>
      <c r="P11" s="73">
        <f>P12</f>
        <v>0</v>
      </c>
      <c r="Q11" s="125">
        <f t="shared" ref="Q11:Q21" si="4">O11+P11</f>
        <v>742</v>
      </c>
      <c r="R11" s="73">
        <f>R12</f>
        <v>0</v>
      </c>
      <c r="S11" s="125">
        <f t="shared" ref="S11:S21" si="5">Q11+R11</f>
        <v>742</v>
      </c>
      <c r="T11" s="73">
        <f>T12</f>
        <v>0</v>
      </c>
      <c r="U11" s="125">
        <f t="shared" ref="U11:U21" si="6">S11+T11</f>
        <v>742</v>
      </c>
    </row>
    <row r="12" spans="1:21" s="7" customFormat="1" ht="13.9" customHeight="1">
      <c r="A12" s="37" t="s">
        <v>2</v>
      </c>
      <c r="B12" s="88" t="s">
        <v>190</v>
      </c>
      <c r="C12" s="35" t="s">
        <v>113</v>
      </c>
      <c r="D12" s="35" t="s">
        <v>114</v>
      </c>
      <c r="E12" s="58" t="s">
        <v>198</v>
      </c>
      <c r="F12" s="36"/>
      <c r="G12" s="73">
        <f>G13</f>
        <v>742</v>
      </c>
      <c r="H12" s="73">
        <f>H14</f>
        <v>0</v>
      </c>
      <c r="I12" s="125">
        <f t="shared" si="0"/>
        <v>742</v>
      </c>
      <c r="J12" s="73">
        <f>J14</f>
        <v>0</v>
      </c>
      <c r="K12" s="125">
        <f t="shared" si="1"/>
        <v>742</v>
      </c>
      <c r="L12" s="73">
        <f>L14</f>
        <v>0</v>
      </c>
      <c r="M12" s="125">
        <f t="shared" si="2"/>
        <v>742</v>
      </c>
      <c r="N12" s="73">
        <f>N14</f>
        <v>0</v>
      </c>
      <c r="O12" s="125">
        <f t="shared" si="3"/>
        <v>742</v>
      </c>
      <c r="P12" s="73">
        <f>P14</f>
        <v>0</v>
      </c>
      <c r="Q12" s="125">
        <f t="shared" si="4"/>
        <v>742</v>
      </c>
      <c r="R12" s="73">
        <f>R14</f>
        <v>0</v>
      </c>
      <c r="S12" s="125">
        <f t="shared" si="5"/>
        <v>742</v>
      </c>
      <c r="T12" s="73">
        <f>T14</f>
        <v>0</v>
      </c>
      <c r="U12" s="125">
        <f t="shared" si="6"/>
        <v>742</v>
      </c>
    </row>
    <row r="13" spans="1:21" s="7" customFormat="1" ht="27.75" customHeight="1">
      <c r="A13" s="37" t="s">
        <v>3</v>
      </c>
      <c r="B13" s="88" t="s">
        <v>190</v>
      </c>
      <c r="C13" s="66" t="s">
        <v>113</v>
      </c>
      <c r="D13" s="66" t="s">
        <v>114</v>
      </c>
      <c r="E13" s="58" t="s">
        <v>199</v>
      </c>
      <c r="F13" s="36"/>
      <c r="G13" s="73">
        <f>G14+G15</f>
        <v>742</v>
      </c>
      <c r="H13" s="73"/>
      <c r="I13" s="125">
        <f t="shared" si="0"/>
        <v>742</v>
      </c>
      <c r="J13" s="73"/>
      <c r="K13" s="125">
        <f t="shared" si="1"/>
        <v>742</v>
      </c>
      <c r="L13" s="73"/>
      <c r="M13" s="125">
        <f t="shared" si="2"/>
        <v>742</v>
      </c>
      <c r="N13" s="73"/>
      <c r="O13" s="125">
        <f t="shared" si="3"/>
        <v>742</v>
      </c>
      <c r="P13" s="73"/>
      <c r="Q13" s="125">
        <f t="shared" si="4"/>
        <v>742</v>
      </c>
      <c r="R13" s="73"/>
      <c r="S13" s="125">
        <f t="shared" si="5"/>
        <v>742</v>
      </c>
      <c r="T13" s="73"/>
      <c r="U13" s="125">
        <f t="shared" si="6"/>
        <v>742</v>
      </c>
    </row>
    <row r="14" spans="1:21" s="7" customFormat="1">
      <c r="A14" s="37" t="s">
        <v>4</v>
      </c>
      <c r="B14" s="88" t="s">
        <v>190</v>
      </c>
      <c r="C14" s="66" t="s">
        <v>113</v>
      </c>
      <c r="D14" s="66" t="s">
        <v>114</v>
      </c>
      <c r="E14" s="58" t="s">
        <v>199</v>
      </c>
      <c r="F14" s="58">
        <v>121</v>
      </c>
      <c r="G14" s="74">
        <v>570</v>
      </c>
      <c r="H14" s="74">
        <v>0</v>
      </c>
      <c r="I14" s="125">
        <f t="shared" si="0"/>
        <v>570</v>
      </c>
      <c r="J14" s="74">
        <v>0</v>
      </c>
      <c r="K14" s="125">
        <f t="shared" si="1"/>
        <v>570</v>
      </c>
      <c r="L14" s="74">
        <v>0</v>
      </c>
      <c r="M14" s="125">
        <f t="shared" si="2"/>
        <v>570</v>
      </c>
      <c r="N14" s="74">
        <v>0</v>
      </c>
      <c r="O14" s="125">
        <f t="shared" si="3"/>
        <v>570</v>
      </c>
      <c r="P14" s="74">
        <v>0</v>
      </c>
      <c r="Q14" s="125">
        <f t="shared" si="4"/>
        <v>570</v>
      </c>
      <c r="R14" s="74">
        <v>0</v>
      </c>
      <c r="S14" s="125">
        <f t="shared" si="5"/>
        <v>570</v>
      </c>
      <c r="T14" s="74">
        <v>0</v>
      </c>
      <c r="U14" s="125">
        <f t="shared" si="6"/>
        <v>570</v>
      </c>
    </row>
    <row r="15" spans="1:21" s="7" customFormat="1" ht="38.25">
      <c r="A15" s="37" t="s">
        <v>6</v>
      </c>
      <c r="B15" s="88" t="s">
        <v>190</v>
      </c>
      <c r="C15" s="66" t="s">
        <v>113</v>
      </c>
      <c r="D15" s="66" t="s">
        <v>114</v>
      </c>
      <c r="E15" s="58" t="s">
        <v>199</v>
      </c>
      <c r="F15" s="58" t="s">
        <v>7</v>
      </c>
      <c r="G15" s="74">
        <v>172</v>
      </c>
      <c r="H15" s="74"/>
      <c r="I15" s="125">
        <f t="shared" si="0"/>
        <v>172</v>
      </c>
      <c r="J15" s="74"/>
      <c r="K15" s="125">
        <f t="shared" si="1"/>
        <v>172</v>
      </c>
      <c r="L15" s="74"/>
      <c r="M15" s="125">
        <f t="shared" si="2"/>
        <v>172</v>
      </c>
      <c r="N15" s="74"/>
      <c r="O15" s="125">
        <f t="shared" si="3"/>
        <v>172</v>
      </c>
      <c r="P15" s="74"/>
      <c r="Q15" s="125">
        <f t="shared" si="4"/>
        <v>172</v>
      </c>
      <c r="R15" s="74"/>
      <c r="S15" s="125">
        <f t="shared" si="5"/>
        <v>172</v>
      </c>
      <c r="T15" s="74"/>
      <c r="U15" s="125">
        <f t="shared" si="6"/>
        <v>172</v>
      </c>
    </row>
    <row r="16" spans="1:21" s="15" customFormat="1" ht="42" customHeight="1">
      <c r="A16" s="32" t="s">
        <v>136</v>
      </c>
      <c r="B16" s="88" t="s">
        <v>190</v>
      </c>
      <c r="C16" s="38" t="s">
        <v>113</v>
      </c>
      <c r="D16" s="38" t="s">
        <v>116</v>
      </c>
      <c r="E16" s="58"/>
      <c r="F16" s="38"/>
      <c r="G16" s="75">
        <f>G17</f>
        <v>567</v>
      </c>
      <c r="H16" s="75">
        <f>H17</f>
        <v>0</v>
      </c>
      <c r="I16" s="125">
        <f t="shared" si="0"/>
        <v>567</v>
      </c>
      <c r="J16" s="75">
        <f>J17</f>
        <v>0</v>
      </c>
      <c r="K16" s="125">
        <f t="shared" si="1"/>
        <v>567</v>
      </c>
      <c r="L16" s="75">
        <f>L17</f>
        <v>0</v>
      </c>
      <c r="M16" s="125">
        <f t="shared" si="2"/>
        <v>567</v>
      </c>
      <c r="N16" s="75">
        <f>N17</f>
        <v>0</v>
      </c>
      <c r="O16" s="125">
        <f t="shared" si="3"/>
        <v>567</v>
      </c>
      <c r="P16" s="75">
        <f>P17</f>
        <v>0</v>
      </c>
      <c r="Q16" s="125">
        <f t="shared" si="4"/>
        <v>567</v>
      </c>
      <c r="R16" s="75">
        <f>R17</f>
        <v>0</v>
      </c>
      <c r="S16" s="125">
        <f t="shared" si="5"/>
        <v>567</v>
      </c>
      <c r="T16" s="75">
        <f>T17</f>
        <v>0</v>
      </c>
      <c r="U16" s="125">
        <f t="shared" si="6"/>
        <v>567</v>
      </c>
    </row>
    <row r="17" spans="1:21" s="7" customFormat="1" ht="27" customHeight="1">
      <c r="A17" s="34" t="s">
        <v>16</v>
      </c>
      <c r="B17" s="88" t="s">
        <v>190</v>
      </c>
      <c r="C17" s="40" t="s">
        <v>113</v>
      </c>
      <c r="D17" s="40" t="s">
        <v>116</v>
      </c>
      <c r="E17" s="58" t="s">
        <v>200</v>
      </c>
      <c r="F17" s="40"/>
      <c r="G17" s="76">
        <f>G18</f>
        <v>567</v>
      </c>
      <c r="H17" s="76">
        <f>H18</f>
        <v>0</v>
      </c>
      <c r="I17" s="125">
        <f t="shared" si="0"/>
        <v>567</v>
      </c>
      <c r="J17" s="76">
        <f>J18</f>
        <v>0</v>
      </c>
      <c r="K17" s="125">
        <f t="shared" si="1"/>
        <v>567</v>
      </c>
      <c r="L17" s="76">
        <f>L18</f>
        <v>0</v>
      </c>
      <c r="M17" s="125">
        <f t="shared" si="2"/>
        <v>567</v>
      </c>
      <c r="N17" s="76">
        <f>N18</f>
        <v>0</v>
      </c>
      <c r="O17" s="125">
        <f t="shared" si="3"/>
        <v>567</v>
      </c>
      <c r="P17" s="76">
        <f>P18</f>
        <v>0</v>
      </c>
      <c r="Q17" s="125">
        <f t="shared" si="4"/>
        <v>567</v>
      </c>
      <c r="R17" s="76">
        <f>R18</f>
        <v>0</v>
      </c>
      <c r="S17" s="125">
        <f t="shared" si="5"/>
        <v>567</v>
      </c>
      <c r="T17" s="76">
        <f>T18</f>
        <v>0</v>
      </c>
      <c r="U17" s="125">
        <f t="shared" si="6"/>
        <v>567</v>
      </c>
    </row>
    <row r="18" spans="1:21" s="7" customFormat="1" ht="15" customHeight="1">
      <c r="A18" s="39" t="s">
        <v>17</v>
      </c>
      <c r="B18" s="88" t="s">
        <v>190</v>
      </c>
      <c r="C18" s="40" t="s">
        <v>113</v>
      </c>
      <c r="D18" s="40" t="s">
        <v>116</v>
      </c>
      <c r="E18" s="58" t="s">
        <v>201</v>
      </c>
      <c r="F18" s="41"/>
      <c r="G18" s="76">
        <f>G19</f>
        <v>567</v>
      </c>
      <c r="H18" s="76">
        <f>H20</f>
        <v>0</v>
      </c>
      <c r="I18" s="125">
        <f t="shared" si="0"/>
        <v>567</v>
      </c>
      <c r="J18" s="76">
        <f>J20</f>
        <v>0</v>
      </c>
      <c r="K18" s="125">
        <f t="shared" si="1"/>
        <v>567</v>
      </c>
      <c r="L18" s="76">
        <f>L20</f>
        <v>0</v>
      </c>
      <c r="M18" s="125">
        <f t="shared" si="2"/>
        <v>567</v>
      </c>
      <c r="N18" s="76">
        <f>N20</f>
        <v>0</v>
      </c>
      <c r="O18" s="125">
        <f t="shared" si="3"/>
        <v>567</v>
      </c>
      <c r="P18" s="76">
        <f>P20</f>
        <v>0</v>
      </c>
      <c r="Q18" s="125">
        <f t="shared" si="4"/>
        <v>567</v>
      </c>
      <c r="R18" s="76">
        <f>R20</f>
        <v>0</v>
      </c>
      <c r="S18" s="125">
        <f t="shared" si="5"/>
        <v>567</v>
      </c>
      <c r="T18" s="76">
        <f>T20</f>
        <v>0</v>
      </c>
      <c r="U18" s="125">
        <f t="shared" si="6"/>
        <v>567</v>
      </c>
    </row>
    <row r="19" spans="1:21" s="7" customFormat="1" ht="25.5" customHeight="1">
      <c r="A19" s="37" t="s">
        <v>3</v>
      </c>
      <c r="B19" s="88" t="s">
        <v>190</v>
      </c>
      <c r="C19" s="40" t="s">
        <v>113</v>
      </c>
      <c r="D19" s="40" t="s">
        <v>116</v>
      </c>
      <c r="E19" s="58" t="s">
        <v>202</v>
      </c>
      <c r="F19" s="41"/>
      <c r="G19" s="73">
        <f>G20+G21</f>
        <v>567</v>
      </c>
      <c r="H19" s="73"/>
      <c r="I19" s="125">
        <f t="shared" si="0"/>
        <v>567</v>
      </c>
      <c r="J19" s="73"/>
      <c r="K19" s="125">
        <f t="shared" si="1"/>
        <v>567</v>
      </c>
      <c r="L19" s="73"/>
      <c r="M19" s="125">
        <f t="shared" si="2"/>
        <v>567</v>
      </c>
      <c r="N19" s="73"/>
      <c r="O19" s="125">
        <f t="shared" si="3"/>
        <v>567</v>
      </c>
      <c r="P19" s="73"/>
      <c r="Q19" s="125">
        <f t="shared" si="4"/>
        <v>567</v>
      </c>
      <c r="R19" s="73"/>
      <c r="S19" s="125">
        <f t="shared" si="5"/>
        <v>567</v>
      </c>
      <c r="T19" s="73"/>
      <c r="U19" s="125">
        <f t="shared" si="6"/>
        <v>567</v>
      </c>
    </row>
    <row r="20" spans="1:21" s="7" customFormat="1">
      <c r="A20" s="37" t="s">
        <v>4</v>
      </c>
      <c r="B20" s="88" t="s">
        <v>190</v>
      </c>
      <c r="C20" s="66" t="s">
        <v>113</v>
      </c>
      <c r="D20" s="66" t="s">
        <v>116</v>
      </c>
      <c r="E20" s="58" t="s">
        <v>202</v>
      </c>
      <c r="F20" s="58">
        <v>121</v>
      </c>
      <c r="G20" s="74">
        <v>435</v>
      </c>
      <c r="H20" s="74">
        <v>0</v>
      </c>
      <c r="I20" s="125">
        <f t="shared" si="0"/>
        <v>435</v>
      </c>
      <c r="J20" s="74">
        <v>0</v>
      </c>
      <c r="K20" s="125">
        <f t="shared" si="1"/>
        <v>435</v>
      </c>
      <c r="L20" s="74">
        <v>0</v>
      </c>
      <c r="M20" s="125">
        <f t="shared" si="2"/>
        <v>435</v>
      </c>
      <c r="N20" s="74">
        <v>0</v>
      </c>
      <c r="O20" s="125">
        <f t="shared" si="3"/>
        <v>435</v>
      </c>
      <c r="P20" s="74">
        <v>0</v>
      </c>
      <c r="Q20" s="125">
        <f t="shared" si="4"/>
        <v>435</v>
      </c>
      <c r="R20" s="74">
        <v>0</v>
      </c>
      <c r="S20" s="125">
        <f t="shared" si="5"/>
        <v>435</v>
      </c>
      <c r="T20" s="74">
        <v>0</v>
      </c>
      <c r="U20" s="125">
        <f t="shared" si="6"/>
        <v>435</v>
      </c>
    </row>
    <row r="21" spans="1:21" s="7" customFormat="1" ht="38.25">
      <c r="A21" s="37" t="s">
        <v>6</v>
      </c>
      <c r="B21" s="88" t="s">
        <v>190</v>
      </c>
      <c r="C21" s="66" t="s">
        <v>113</v>
      </c>
      <c r="D21" s="66" t="s">
        <v>116</v>
      </c>
      <c r="E21" s="58" t="s">
        <v>202</v>
      </c>
      <c r="F21" s="58" t="s">
        <v>7</v>
      </c>
      <c r="G21" s="74">
        <v>132</v>
      </c>
      <c r="H21" s="74"/>
      <c r="I21" s="125">
        <f t="shared" si="0"/>
        <v>132</v>
      </c>
      <c r="J21" s="74"/>
      <c r="K21" s="125">
        <f t="shared" si="1"/>
        <v>132</v>
      </c>
      <c r="L21" s="74"/>
      <c r="M21" s="125">
        <f t="shared" si="2"/>
        <v>132</v>
      </c>
      <c r="N21" s="74"/>
      <c r="O21" s="125">
        <f t="shared" si="3"/>
        <v>132</v>
      </c>
      <c r="P21" s="74"/>
      <c r="Q21" s="125">
        <f t="shared" si="4"/>
        <v>132</v>
      </c>
      <c r="R21" s="74"/>
      <c r="S21" s="125">
        <f t="shared" si="5"/>
        <v>132</v>
      </c>
      <c r="T21" s="74"/>
      <c r="U21" s="125">
        <f t="shared" si="6"/>
        <v>132</v>
      </c>
    </row>
    <row r="22" spans="1:21" s="15" customFormat="1" ht="40.9" customHeight="1">
      <c r="A22" s="42" t="s">
        <v>106</v>
      </c>
      <c r="B22" s="88" t="s">
        <v>190</v>
      </c>
      <c r="C22" s="43" t="s">
        <v>113</v>
      </c>
      <c r="D22" s="43" t="s">
        <v>115</v>
      </c>
      <c r="E22" s="58"/>
      <c r="F22" s="43"/>
      <c r="G22" s="114">
        <f>G23+G39+G34</f>
        <v>8855.8050000000003</v>
      </c>
      <c r="H22" s="75">
        <f>H23</f>
        <v>0</v>
      </c>
      <c r="I22" s="125">
        <f t="shared" si="0"/>
        <v>8855.8050000000003</v>
      </c>
      <c r="J22" s="75">
        <f>J23</f>
        <v>0</v>
      </c>
      <c r="K22" s="129">
        <f t="shared" si="1"/>
        <v>8855.8050000000003</v>
      </c>
      <c r="L22" s="75">
        <f>L23</f>
        <v>-1720</v>
      </c>
      <c r="M22" s="129">
        <f>K22+L22</f>
        <v>7135.8050000000003</v>
      </c>
      <c r="N22" s="114">
        <f>N23</f>
        <v>1222.1769999999999</v>
      </c>
      <c r="O22" s="129">
        <f>M22+N22</f>
        <v>8357.982</v>
      </c>
      <c r="P22" s="114">
        <f>P23</f>
        <v>65</v>
      </c>
      <c r="Q22" s="129">
        <f>O22+P22</f>
        <v>8422.982</v>
      </c>
      <c r="R22" s="114">
        <f>R23</f>
        <v>0</v>
      </c>
      <c r="S22" s="129">
        <f>Q22+R22</f>
        <v>8422.982</v>
      </c>
      <c r="T22" s="114">
        <f>T23</f>
        <v>299.89999999999998</v>
      </c>
      <c r="U22" s="129">
        <f>S22+T22</f>
        <v>8722.8819999999996</v>
      </c>
    </row>
    <row r="23" spans="1:21" s="7" customFormat="1" ht="39.75" customHeight="1">
      <c r="A23" s="44" t="s">
        <v>19</v>
      </c>
      <c r="B23" s="88" t="s">
        <v>190</v>
      </c>
      <c r="C23" s="40" t="s">
        <v>113</v>
      </c>
      <c r="D23" s="40" t="s">
        <v>115</v>
      </c>
      <c r="E23" s="58" t="s">
        <v>203</v>
      </c>
      <c r="F23" s="40"/>
      <c r="G23" s="112">
        <f>G24</f>
        <v>8822.8050000000003</v>
      </c>
      <c r="H23" s="76">
        <f>H24</f>
        <v>0</v>
      </c>
      <c r="I23" s="125">
        <f t="shared" si="0"/>
        <v>8822.8050000000003</v>
      </c>
      <c r="J23" s="76">
        <f>J24</f>
        <v>0</v>
      </c>
      <c r="K23" s="125">
        <f t="shared" si="1"/>
        <v>8822.8050000000003</v>
      </c>
      <c r="L23" s="76">
        <f>L24</f>
        <v>-1720</v>
      </c>
      <c r="M23" s="129">
        <f>M24+M40</f>
        <v>7135.8049999999994</v>
      </c>
      <c r="N23" s="112">
        <f>N24</f>
        <v>1222.1769999999999</v>
      </c>
      <c r="O23" s="129">
        <f>O24+O40</f>
        <v>8357.982</v>
      </c>
      <c r="P23" s="112">
        <f>P24</f>
        <v>65</v>
      </c>
      <c r="Q23" s="129">
        <f>Q24+Q40</f>
        <v>8422.982</v>
      </c>
      <c r="R23" s="112">
        <f>R24</f>
        <v>0</v>
      </c>
      <c r="S23" s="129">
        <f>S24+S40</f>
        <v>8422.982</v>
      </c>
      <c r="T23" s="112">
        <f>T24</f>
        <v>299.89999999999998</v>
      </c>
      <c r="U23" s="129">
        <f>U24+U40</f>
        <v>8722.8819999999996</v>
      </c>
    </row>
    <row r="24" spans="1:21" s="7" customFormat="1" ht="26.25" customHeight="1">
      <c r="A24" s="44" t="s">
        <v>18</v>
      </c>
      <c r="B24" s="88" t="s">
        <v>190</v>
      </c>
      <c r="C24" s="40" t="s">
        <v>113</v>
      </c>
      <c r="D24" s="40" t="s">
        <v>115</v>
      </c>
      <c r="E24" s="58" t="s">
        <v>204</v>
      </c>
      <c r="F24" s="40"/>
      <c r="G24" s="112">
        <f>G25+G30</f>
        <v>8822.8050000000003</v>
      </c>
      <c r="H24" s="76">
        <f>H25+H40</f>
        <v>0</v>
      </c>
      <c r="I24" s="125">
        <f t="shared" si="0"/>
        <v>8822.8050000000003</v>
      </c>
      <c r="J24" s="76">
        <f>J25+J40</f>
        <v>0</v>
      </c>
      <c r="K24" s="125">
        <f t="shared" si="1"/>
        <v>8822.8050000000003</v>
      </c>
      <c r="L24" s="76">
        <f>L25+L40</f>
        <v>-1720</v>
      </c>
      <c r="M24" s="129">
        <f>M25+M30</f>
        <v>7134.8049999999994</v>
      </c>
      <c r="N24" s="112">
        <f>N25+N40</f>
        <v>1222.1769999999999</v>
      </c>
      <c r="O24" s="129">
        <f t="shared" ref="O24:U24" si="7">O25+O30</f>
        <v>8356.982</v>
      </c>
      <c r="P24" s="129">
        <f t="shared" si="7"/>
        <v>65</v>
      </c>
      <c r="Q24" s="129">
        <f t="shared" si="7"/>
        <v>8421.982</v>
      </c>
      <c r="R24" s="129">
        <f t="shared" si="7"/>
        <v>0</v>
      </c>
      <c r="S24" s="129">
        <f t="shared" si="7"/>
        <v>8421.982</v>
      </c>
      <c r="T24" s="129">
        <f t="shared" si="7"/>
        <v>299.89999999999998</v>
      </c>
      <c r="U24" s="129">
        <f t="shared" si="7"/>
        <v>8721.8819999999996</v>
      </c>
    </row>
    <row r="25" spans="1:21" s="7" customFormat="1" ht="27" customHeight="1">
      <c r="A25" s="37" t="s">
        <v>3</v>
      </c>
      <c r="B25" s="88" t="s">
        <v>190</v>
      </c>
      <c r="C25" s="40" t="s">
        <v>113</v>
      </c>
      <c r="D25" s="40" t="s">
        <v>115</v>
      </c>
      <c r="E25" s="58" t="s">
        <v>205</v>
      </c>
      <c r="F25" s="40"/>
      <c r="G25" s="113">
        <f>G26</f>
        <v>7362.4000000000005</v>
      </c>
      <c r="H25" s="77">
        <f>H27+H29+H32+H33+H37</f>
        <v>0</v>
      </c>
      <c r="I25" s="125">
        <f t="shared" si="0"/>
        <v>7362.4000000000005</v>
      </c>
      <c r="J25" s="77">
        <f>J27+J29+J32+J33+J37</f>
        <v>0</v>
      </c>
      <c r="K25" s="125">
        <f t="shared" si="1"/>
        <v>7362.4000000000005</v>
      </c>
      <c r="L25" s="77">
        <f>L27+L29+L32+L33+L37</f>
        <v>-1720</v>
      </c>
      <c r="M25" s="129">
        <f>M26</f>
        <v>5642.4</v>
      </c>
      <c r="N25" s="113">
        <f>N27+N29+N32+N33+N37</f>
        <v>1222.1769999999999</v>
      </c>
      <c r="O25" s="129">
        <f t="shared" ref="O25:U25" si="8">O26</f>
        <v>6832.4</v>
      </c>
      <c r="P25" s="113">
        <f t="shared" si="8"/>
        <v>0</v>
      </c>
      <c r="Q25" s="129">
        <f t="shared" si="8"/>
        <v>6832.4</v>
      </c>
      <c r="R25" s="113">
        <f t="shared" si="8"/>
        <v>0</v>
      </c>
      <c r="S25" s="129">
        <f t="shared" si="8"/>
        <v>6832.4</v>
      </c>
      <c r="T25" s="113">
        <f t="shared" si="8"/>
        <v>0</v>
      </c>
      <c r="U25" s="129">
        <f t="shared" si="8"/>
        <v>6832.4</v>
      </c>
    </row>
    <row r="26" spans="1:21" s="7" customFormat="1" ht="16.5" customHeight="1">
      <c r="A26" s="37" t="s">
        <v>22</v>
      </c>
      <c r="B26" s="88" t="s">
        <v>190</v>
      </c>
      <c r="C26" s="40" t="s">
        <v>113</v>
      </c>
      <c r="D26" s="40" t="s">
        <v>115</v>
      </c>
      <c r="E26" s="58" t="s">
        <v>205</v>
      </c>
      <c r="F26" s="40" t="s">
        <v>185</v>
      </c>
      <c r="G26" s="77">
        <f>G27+G29+G28</f>
        <v>7362.4000000000005</v>
      </c>
      <c r="H26" s="77"/>
      <c r="I26" s="125">
        <f t="shared" si="0"/>
        <v>7362.4000000000005</v>
      </c>
      <c r="J26" s="77"/>
      <c r="K26" s="125">
        <f t="shared" si="1"/>
        <v>7362.4000000000005</v>
      </c>
      <c r="L26" s="77"/>
      <c r="M26" s="129">
        <f t="shared" ref="M26:S26" si="9">M27+M28+M29</f>
        <v>5642.4</v>
      </c>
      <c r="N26" s="77">
        <f t="shared" si="9"/>
        <v>1190</v>
      </c>
      <c r="O26" s="129">
        <f t="shared" si="9"/>
        <v>6832.4</v>
      </c>
      <c r="P26" s="77">
        <f t="shared" si="9"/>
        <v>0</v>
      </c>
      <c r="Q26" s="129">
        <f t="shared" si="9"/>
        <v>6832.4</v>
      </c>
      <c r="R26" s="77">
        <f t="shared" si="9"/>
        <v>0</v>
      </c>
      <c r="S26" s="129">
        <f t="shared" si="9"/>
        <v>6832.4</v>
      </c>
      <c r="T26" s="77">
        <f>T27+T28+T29</f>
        <v>0</v>
      </c>
      <c r="U26" s="129">
        <f>U27+U28+U29</f>
        <v>6832.4</v>
      </c>
    </row>
    <row r="27" spans="1:21" s="7" customFormat="1">
      <c r="A27" s="37" t="s">
        <v>4</v>
      </c>
      <c r="B27" s="88" t="s">
        <v>190</v>
      </c>
      <c r="C27" s="40" t="s">
        <v>113</v>
      </c>
      <c r="D27" s="40" t="s">
        <v>115</v>
      </c>
      <c r="E27" s="58" t="s">
        <v>205</v>
      </c>
      <c r="F27" s="40" t="s">
        <v>129</v>
      </c>
      <c r="G27" s="76">
        <f>5662-40.69-0.01+317.5-150-132</f>
        <v>5656.8</v>
      </c>
      <c r="H27" s="76">
        <v>0</v>
      </c>
      <c r="I27" s="125">
        <f t="shared" si="0"/>
        <v>5656.8</v>
      </c>
      <c r="J27" s="76">
        <v>0</v>
      </c>
      <c r="K27" s="125">
        <f t="shared" si="1"/>
        <v>5656.8</v>
      </c>
      <c r="L27" s="76">
        <v>-1200</v>
      </c>
      <c r="M27" s="129">
        <f t="shared" si="2"/>
        <v>4456.8</v>
      </c>
      <c r="N27" s="76">
        <v>850</v>
      </c>
      <c r="O27" s="129">
        <f>M27+N27</f>
        <v>5306.8</v>
      </c>
      <c r="P27" s="76"/>
      <c r="Q27" s="129">
        <f>O27+P27</f>
        <v>5306.8</v>
      </c>
      <c r="R27" s="76"/>
      <c r="S27" s="129">
        <f>Q27+R27</f>
        <v>5306.8</v>
      </c>
      <c r="T27" s="76"/>
      <c r="U27" s="129">
        <f>S27+T27</f>
        <v>5306.8</v>
      </c>
    </row>
    <row r="28" spans="1:21" s="7" customFormat="1">
      <c r="A28" s="37" t="s">
        <v>25</v>
      </c>
      <c r="B28" s="88" t="s">
        <v>190</v>
      </c>
      <c r="C28" s="40" t="s">
        <v>113</v>
      </c>
      <c r="D28" s="40" t="s">
        <v>115</v>
      </c>
      <c r="E28" s="58" t="s">
        <v>205</v>
      </c>
      <c r="F28" s="40" t="s">
        <v>130</v>
      </c>
      <c r="G28" s="76">
        <v>13.2</v>
      </c>
      <c r="H28" s="76"/>
      <c r="I28" s="125">
        <f t="shared" si="0"/>
        <v>13.2</v>
      </c>
      <c r="J28" s="76"/>
      <c r="K28" s="125">
        <f t="shared" si="1"/>
        <v>13.2</v>
      </c>
      <c r="L28" s="76"/>
      <c r="M28" s="129">
        <f t="shared" si="2"/>
        <v>13.2</v>
      </c>
      <c r="N28" s="76"/>
      <c r="O28" s="129">
        <f>M28+N28</f>
        <v>13.2</v>
      </c>
      <c r="P28" s="76"/>
      <c r="Q28" s="129">
        <f>O28+P28</f>
        <v>13.2</v>
      </c>
      <c r="R28" s="76"/>
      <c r="S28" s="129">
        <f>Q28+R28</f>
        <v>13.2</v>
      </c>
      <c r="T28" s="76"/>
      <c r="U28" s="129">
        <f>S28+T28</f>
        <v>13.2</v>
      </c>
    </row>
    <row r="29" spans="1:21" s="7" customFormat="1" ht="41.25" customHeight="1">
      <c r="A29" s="37" t="s">
        <v>6</v>
      </c>
      <c r="B29" s="88" t="s">
        <v>190</v>
      </c>
      <c r="C29" s="40" t="s">
        <v>113</v>
      </c>
      <c r="D29" s="40" t="s">
        <v>115</v>
      </c>
      <c r="E29" s="58" t="s">
        <v>205</v>
      </c>
      <c r="F29" s="40" t="s">
        <v>7</v>
      </c>
      <c r="G29" s="76">
        <f>1710-17.6</f>
        <v>1692.4</v>
      </c>
      <c r="H29" s="77">
        <v>0</v>
      </c>
      <c r="I29" s="125">
        <f t="shared" si="0"/>
        <v>1692.4</v>
      </c>
      <c r="J29" s="77">
        <v>0</v>
      </c>
      <c r="K29" s="125">
        <f t="shared" si="1"/>
        <v>1692.4</v>
      </c>
      <c r="L29" s="77">
        <v>-520</v>
      </c>
      <c r="M29" s="129">
        <f t="shared" si="2"/>
        <v>1172.4000000000001</v>
      </c>
      <c r="N29" s="77">
        <v>340</v>
      </c>
      <c r="O29" s="129">
        <f>M29+N29</f>
        <v>1512.4</v>
      </c>
      <c r="P29" s="77"/>
      <c r="Q29" s="129">
        <f>O29+P29</f>
        <v>1512.4</v>
      </c>
      <c r="R29" s="77"/>
      <c r="S29" s="129">
        <f>Q29+R29</f>
        <v>1512.4</v>
      </c>
      <c r="T29" s="77"/>
      <c r="U29" s="129">
        <f>S29+T29</f>
        <v>1512.4</v>
      </c>
    </row>
    <row r="30" spans="1:21" s="7" customFormat="1" ht="19.5" customHeight="1">
      <c r="A30" s="37" t="s">
        <v>21</v>
      </c>
      <c r="B30" s="88" t="s">
        <v>190</v>
      </c>
      <c r="C30" s="40" t="s">
        <v>113</v>
      </c>
      <c r="D30" s="40" t="s">
        <v>115</v>
      </c>
      <c r="E30" s="58" t="s">
        <v>206</v>
      </c>
      <c r="F30" s="40"/>
      <c r="G30" s="112">
        <f>G31</f>
        <v>1460.405</v>
      </c>
      <c r="H30" s="77"/>
      <c r="I30" s="125">
        <f t="shared" si="0"/>
        <v>1460.405</v>
      </c>
      <c r="J30" s="77"/>
      <c r="K30" s="125">
        <f t="shared" si="1"/>
        <v>1460.405</v>
      </c>
      <c r="L30" s="77"/>
      <c r="M30" s="125">
        <f>M31+M34</f>
        <v>1492.405</v>
      </c>
      <c r="N30" s="77"/>
      <c r="O30" s="125">
        <f t="shared" ref="O30:U30" si="10">O31+O34</f>
        <v>1524.5819999999999</v>
      </c>
      <c r="P30" s="125">
        <f t="shared" si="10"/>
        <v>65</v>
      </c>
      <c r="Q30" s="125">
        <f t="shared" si="10"/>
        <v>1589.5819999999999</v>
      </c>
      <c r="R30" s="125">
        <f t="shared" si="10"/>
        <v>0</v>
      </c>
      <c r="S30" s="125">
        <f t="shared" si="10"/>
        <v>1589.5819999999999</v>
      </c>
      <c r="T30" s="125">
        <f t="shared" si="10"/>
        <v>299.89999999999998</v>
      </c>
      <c r="U30" s="129">
        <f t="shared" si="10"/>
        <v>1889.482</v>
      </c>
    </row>
    <row r="31" spans="1:21" s="7" customFormat="1" ht="28.5" customHeight="1">
      <c r="A31" s="37" t="s">
        <v>24</v>
      </c>
      <c r="B31" s="88" t="s">
        <v>190</v>
      </c>
      <c r="C31" s="40" t="s">
        <v>113</v>
      </c>
      <c r="D31" s="40" t="s">
        <v>115</v>
      </c>
      <c r="E31" s="58" t="s">
        <v>20</v>
      </c>
      <c r="F31" s="40" t="s">
        <v>23</v>
      </c>
      <c r="G31" s="76">
        <f>G32+G33</f>
        <v>1460.405</v>
      </c>
      <c r="H31" s="77"/>
      <c r="I31" s="125">
        <f t="shared" si="0"/>
        <v>1460.405</v>
      </c>
      <c r="J31" s="77"/>
      <c r="K31" s="125">
        <f t="shared" si="1"/>
        <v>1460.405</v>
      </c>
      <c r="L31" s="77"/>
      <c r="M31" s="129">
        <f>M32+M33</f>
        <v>1460.405</v>
      </c>
      <c r="N31" s="77"/>
      <c r="O31" s="129">
        <f t="shared" ref="O31:U31" si="11">O32+O33</f>
        <v>1492.5819999999999</v>
      </c>
      <c r="P31" s="129">
        <f t="shared" si="11"/>
        <v>14</v>
      </c>
      <c r="Q31" s="129">
        <f t="shared" si="11"/>
        <v>1506.5819999999999</v>
      </c>
      <c r="R31" s="129">
        <f t="shared" si="11"/>
        <v>0</v>
      </c>
      <c r="S31" s="129">
        <f t="shared" si="11"/>
        <v>1506.5819999999999</v>
      </c>
      <c r="T31" s="129">
        <f t="shared" si="11"/>
        <v>299.89999999999998</v>
      </c>
      <c r="U31" s="129">
        <f t="shared" si="11"/>
        <v>1806.482</v>
      </c>
    </row>
    <row r="32" spans="1:21" s="7" customFormat="1" ht="25.5">
      <c r="A32" s="44" t="s">
        <v>131</v>
      </c>
      <c r="B32" s="88" t="s">
        <v>190</v>
      </c>
      <c r="C32" s="40" t="s">
        <v>113</v>
      </c>
      <c r="D32" s="40" t="s">
        <v>115</v>
      </c>
      <c r="E32" s="58" t="s">
        <v>206</v>
      </c>
      <c r="F32" s="40" t="s">
        <v>132</v>
      </c>
      <c r="G32" s="112">
        <f>160+137.7+200+5</f>
        <v>502.7</v>
      </c>
      <c r="H32" s="77">
        <v>0</v>
      </c>
      <c r="I32" s="125">
        <f t="shared" si="0"/>
        <v>502.7</v>
      </c>
      <c r="J32" s="77">
        <v>0</v>
      </c>
      <c r="K32" s="125">
        <f t="shared" si="1"/>
        <v>502.7</v>
      </c>
      <c r="L32" s="77">
        <v>0</v>
      </c>
      <c r="M32" s="129">
        <f t="shared" si="2"/>
        <v>502.7</v>
      </c>
      <c r="N32" s="113">
        <v>32.177</v>
      </c>
      <c r="O32" s="129">
        <f>M32+N32</f>
        <v>534.87699999999995</v>
      </c>
      <c r="P32" s="113"/>
      <c r="Q32" s="129">
        <f>O32+P32</f>
        <v>534.87699999999995</v>
      </c>
      <c r="R32" s="113"/>
      <c r="S32" s="129">
        <f>Q32+R32</f>
        <v>534.87699999999995</v>
      </c>
      <c r="T32" s="113">
        <v>37</v>
      </c>
      <c r="U32" s="129">
        <f>S32+T32</f>
        <v>571.87699999999995</v>
      </c>
    </row>
    <row r="33" spans="1:21" s="7" customFormat="1" ht="27" customHeight="1">
      <c r="A33" s="44" t="s">
        <v>181</v>
      </c>
      <c r="B33" s="88" t="s">
        <v>190</v>
      </c>
      <c r="C33" s="40" t="s">
        <v>113</v>
      </c>
      <c r="D33" s="40" t="s">
        <v>115</v>
      </c>
      <c r="E33" s="58" t="s">
        <v>206</v>
      </c>
      <c r="F33" s="40" t="s">
        <v>133</v>
      </c>
      <c r="G33" s="112">
        <f>29+545+45.62+63+275+0.085</f>
        <v>957.70500000000004</v>
      </c>
      <c r="H33" s="76">
        <v>0</v>
      </c>
      <c r="I33" s="125">
        <f t="shared" si="0"/>
        <v>957.70500000000004</v>
      </c>
      <c r="J33" s="76">
        <v>0</v>
      </c>
      <c r="K33" s="125">
        <f t="shared" si="1"/>
        <v>957.70500000000004</v>
      </c>
      <c r="L33" s="76">
        <v>0</v>
      </c>
      <c r="M33" s="129">
        <f t="shared" si="2"/>
        <v>957.70500000000004</v>
      </c>
      <c r="N33" s="76">
        <v>0</v>
      </c>
      <c r="O33" s="129">
        <f>M33+N33</f>
        <v>957.70500000000004</v>
      </c>
      <c r="P33" s="76">
        <v>14</v>
      </c>
      <c r="Q33" s="129">
        <f>O33+P33</f>
        <v>971.70500000000004</v>
      </c>
      <c r="R33" s="76"/>
      <c r="S33" s="129">
        <f>Q33+R33</f>
        <v>971.70500000000004</v>
      </c>
      <c r="T33" s="76">
        <v>262.89999999999998</v>
      </c>
      <c r="U33" s="129">
        <f>S33+T33</f>
        <v>1234.605</v>
      </c>
    </row>
    <row r="34" spans="1:21" s="7" customFormat="1" ht="16.5" customHeight="1">
      <c r="A34" s="44" t="s">
        <v>196</v>
      </c>
      <c r="B34" s="88" t="s">
        <v>190</v>
      </c>
      <c r="C34" s="40" t="s">
        <v>113</v>
      </c>
      <c r="D34" s="40" t="s">
        <v>115</v>
      </c>
      <c r="E34" s="58" t="s">
        <v>206</v>
      </c>
      <c r="F34" s="40"/>
      <c r="G34" s="76">
        <f>G35+G36</f>
        <v>32</v>
      </c>
      <c r="H34" s="76"/>
      <c r="I34" s="125">
        <f t="shared" si="0"/>
        <v>32</v>
      </c>
      <c r="J34" s="76"/>
      <c r="K34" s="125">
        <f t="shared" si="1"/>
        <v>32</v>
      </c>
      <c r="L34" s="76"/>
      <c r="M34" s="125">
        <f>M35+M36</f>
        <v>32</v>
      </c>
      <c r="N34" s="76"/>
      <c r="O34" s="125">
        <f t="shared" ref="O34:U34" si="12">O35+O36</f>
        <v>32</v>
      </c>
      <c r="P34" s="125">
        <f t="shared" si="12"/>
        <v>51</v>
      </c>
      <c r="Q34" s="125">
        <f t="shared" si="12"/>
        <v>83</v>
      </c>
      <c r="R34" s="125">
        <f t="shared" si="12"/>
        <v>0</v>
      </c>
      <c r="S34" s="125">
        <f t="shared" si="12"/>
        <v>83</v>
      </c>
      <c r="T34" s="125">
        <f t="shared" si="12"/>
        <v>0</v>
      </c>
      <c r="U34" s="125">
        <f t="shared" si="12"/>
        <v>83</v>
      </c>
    </row>
    <row r="35" spans="1:21" s="7" customFormat="1" ht="66.75" customHeight="1">
      <c r="A35" s="64" t="s">
        <v>102</v>
      </c>
      <c r="B35" s="88" t="s">
        <v>190</v>
      </c>
      <c r="C35" s="40" t="s">
        <v>113</v>
      </c>
      <c r="D35" s="40" t="s">
        <v>115</v>
      </c>
      <c r="E35" s="58" t="s">
        <v>206</v>
      </c>
      <c r="F35" s="40" t="s">
        <v>101</v>
      </c>
      <c r="G35" s="76">
        <v>5</v>
      </c>
      <c r="H35" s="76"/>
      <c r="I35" s="125">
        <f t="shared" si="0"/>
        <v>5</v>
      </c>
      <c r="J35" s="76"/>
      <c r="K35" s="125">
        <f t="shared" si="1"/>
        <v>5</v>
      </c>
      <c r="L35" s="76"/>
      <c r="M35" s="125">
        <f t="shared" si="2"/>
        <v>5</v>
      </c>
      <c r="N35" s="76"/>
      <c r="O35" s="125">
        <f>M35+N35</f>
        <v>5</v>
      </c>
      <c r="P35" s="76">
        <v>51</v>
      </c>
      <c r="Q35" s="125">
        <f>O35+P35</f>
        <v>56</v>
      </c>
      <c r="R35" s="76"/>
      <c r="S35" s="125">
        <f>Q35+R35</f>
        <v>56</v>
      </c>
      <c r="T35" s="76"/>
      <c r="U35" s="125">
        <f>S35+T35</f>
        <v>56</v>
      </c>
    </row>
    <row r="36" spans="1:21" s="7" customFormat="1" ht="18" customHeight="1">
      <c r="A36" s="44" t="s">
        <v>27</v>
      </c>
      <c r="B36" s="88" t="s">
        <v>190</v>
      </c>
      <c r="C36" s="40" t="s">
        <v>113</v>
      </c>
      <c r="D36" s="40" t="s">
        <v>115</v>
      </c>
      <c r="E36" s="58" t="s">
        <v>206</v>
      </c>
      <c r="F36" s="40" t="s">
        <v>26</v>
      </c>
      <c r="G36" s="76">
        <f>G37+G38</f>
        <v>27</v>
      </c>
      <c r="H36" s="76"/>
      <c r="I36" s="125">
        <f t="shared" si="0"/>
        <v>27</v>
      </c>
      <c r="J36" s="76"/>
      <c r="K36" s="125">
        <f t="shared" si="1"/>
        <v>27</v>
      </c>
      <c r="L36" s="76"/>
      <c r="M36" s="125">
        <f>M37+M38</f>
        <v>27</v>
      </c>
      <c r="N36" s="76"/>
      <c r="O36" s="125">
        <f>O37+O38</f>
        <v>27</v>
      </c>
      <c r="P36" s="76"/>
      <c r="Q36" s="125">
        <f>Q37+Q38</f>
        <v>27</v>
      </c>
      <c r="R36" s="76"/>
      <c r="S36" s="125">
        <f>S37+S38</f>
        <v>27</v>
      </c>
      <c r="T36" s="76"/>
      <c r="U36" s="125">
        <f>U37+U38</f>
        <v>27</v>
      </c>
    </row>
    <row r="37" spans="1:21" s="7" customFormat="1" ht="17.25" customHeight="1">
      <c r="A37" s="44" t="s">
        <v>182</v>
      </c>
      <c r="B37" s="88" t="s">
        <v>190</v>
      </c>
      <c r="C37" s="40" t="s">
        <v>113</v>
      </c>
      <c r="D37" s="40" t="s">
        <v>115</v>
      </c>
      <c r="E37" s="58" t="s">
        <v>206</v>
      </c>
      <c r="F37" s="40" t="s">
        <v>135</v>
      </c>
      <c r="G37" s="76">
        <v>25</v>
      </c>
      <c r="H37" s="76">
        <v>0</v>
      </c>
      <c r="I37" s="125">
        <f t="shared" si="0"/>
        <v>25</v>
      </c>
      <c r="J37" s="76">
        <v>0</v>
      </c>
      <c r="K37" s="125">
        <f t="shared" si="1"/>
        <v>25</v>
      </c>
      <c r="L37" s="76">
        <v>0</v>
      </c>
      <c r="M37" s="125">
        <f t="shared" si="2"/>
        <v>25</v>
      </c>
      <c r="N37" s="76">
        <v>0</v>
      </c>
      <c r="O37" s="125">
        <f t="shared" ref="O37:O50" si="13">M37+N37</f>
        <v>25</v>
      </c>
      <c r="P37" s="76">
        <v>0</v>
      </c>
      <c r="Q37" s="125">
        <f t="shared" ref="Q37:Q50" si="14">O37+P37</f>
        <v>25</v>
      </c>
      <c r="R37" s="76">
        <v>0</v>
      </c>
      <c r="S37" s="125">
        <f t="shared" ref="S37:S50" si="15">Q37+R37</f>
        <v>25</v>
      </c>
      <c r="T37" s="76">
        <v>0</v>
      </c>
      <c r="U37" s="125">
        <f t="shared" ref="U37:U50" si="16">S37+T37</f>
        <v>25</v>
      </c>
    </row>
    <row r="38" spans="1:21" s="7" customFormat="1" ht="17.25" customHeight="1">
      <c r="A38" s="44" t="s">
        <v>29</v>
      </c>
      <c r="B38" s="88" t="s">
        <v>190</v>
      </c>
      <c r="C38" s="40" t="s">
        <v>113</v>
      </c>
      <c r="D38" s="40" t="s">
        <v>115</v>
      </c>
      <c r="E38" s="58" t="s">
        <v>206</v>
      </c>
      <c r="F38" s="40" t="s">
        <v>28</v>
      </c>
      <c r="G38" s="76">
        <v>2</v>
      </c>
      <c r="H38" s="76"/>
      <c r="I38" s="125">
        <f t="shared" si="0"/>
        <v>2</v>
      </c>
      <c r="J38" s="76"/>
      <c r="K38" s="125">
        <f t="shared" si="1"/>
        <v>2</v>
      </c>
      <c r="L38" s="76"/>
      <c r="M38" s="125">
        <f t="shared" si="2"/>
        <v>2</v>
      </c>
      <c r="N38" s="76"/>
      <c r="O38" s="125">
        <f t="shared" si="13"/>
        <v>2</v>
      </c>
      <c r="P38" s="76"/>
      <c r="Q38" s="125">
        <f t="shared" si="14"/>
        <v>2</v>
      </c>
      <c r="R38" s="76"/>
      <c r="S38" s="125">
        <f t="shared" si="15"/>
        <v>2</v>
      </c>
      <c r="T38" s="76"/>
      <c r="U38" s="125">
        <f t="shared" si="16"/>
        <v>2</v>
      </c>
    </row>
    <row r="39" spans="1:21" s="7" customFormat="1" ht="29.25" hidden="1" customHeight="1">
      <c r="A39" s="44" t="s">
        <v>31</v>
      </c>
      <c r="B39" s="88" t="s">
        <v>190</v>
      </c>
      <c r="C39" s="40" t="s">
        <v>113</v>
      </c>
      <c r="D39" s="40" t="s">
        <v>115</v>
      </c>
      <c r="E39" s="58" t="s">
        <v>30</v>
      </c>
      <c r="F39" s="40"/>
      <c r="G39" s="76">
        <f>G40</f>
        <v>1</v>
      </c>
      <c r="H39" s="76"/>
      <c r="I39" s="125">
        <f t="shared" si="0"/>
        <v>1</v>
      </c>
      <c r="J39" s="76"/>
      <c r="K39" s="125">
        <f t="shared" si="1"/>
        <v>1</v>
      </c>
      <c r="L39" s="76"/>
      <c r="M39" s="125">
        <f t="shared" si="2"/>
        <v>1</v>
      </c>
      <c r="N39" s="76"/>
      <c r="O39" s="125">
        <f t="shared" si="13"/>
        <v>1</v>
      </c>
      <c r="P39" s="76"/>
      <c r="Q39" s="125">
        <f t="shared" si="14"/>
        <v>1</v>
      </c>
      <c r="R39" s="76"/>
      <c r="S39" s="125">
        <f t="shared" si="15"/>
        <v>1</v>
      </c>
      <c r="T39" s="76"/>
      <c r="U39" s="125">
        <f t="shared" si="16"/>
        <v>1</v>
      </c>
    </row>
    <row r="40" spans="1:21" s="7" customFormat="1" ht="30.75" customHeight="1">
      <c r="A40" s="45" t="s">
        <v>33</v>
      </c>
      <c r="B40" s="88" t="s">
        <v>190</v>
      </c>
      <c r="C40" s="40" t="s">
        <v>113</v>
      </c>
      <c r="D40" s="40" t="s">
        <v>115</v>
      </c>
      <c r="E40" s="58" t="s">
        <v>207</v>
      </c>
      <c r="F40" s="40"/>
      <c r="G40" s="76">
        <f>G41</f>
        <v>1</v>
      </c>
      <c r="H40" s="76">
        <f>H41</f>
        <v>0</v>
      </c>
      <c r="I40" s="125">
        <f t="shared" si="0"/>
        <v>1</v>
      </c>
      <c r="J40" s="76">
        <f>J41</f>
        <v>0</v>
      </c>
      <c r="K40" s="125">
        <f t="shared" si="1"/>
        <v>1</v>
      </c>
      <c r="L40" s="76">
        <f>L41</f>
        <v>0</v>
      </c>
      <c r="M40" s="125">
        <f t="shared" si="2"/>
        <v>1</v>
      </c>
      <c r="N40" s="76">
        <f>N41</f>
        <v>0</v>
      </c>
      <c r="O40" s="125">
        <f t="shared" si="13"/>
        <v>1</v>
      </c>
      <c r="P40" s="76">
        <f>P41</f>
        <v>0</v>
      </c>
      <c r="Q40" s="125">
        <f t="shared" si="14"/>
        <v>1</v>
      </c>
      <c r="R40" s="76">
        <f>R41</f>
        <v>0</v>
      </c>
      <c r="S40" s="125">
        <f t="shared" si="15"/>
        <v>1</v>
      </c>
      <c r="T40" s="76">
        <f>T41</f>
        <v>0</v>
      </c>
      <c r="U40" s="125">
        <f t="shared" si="16"/>
        <v>1</v>
      </c>
    </row>
    <row r="41" spans="1:21" s="7" customFormat="1" ht="25.9" customHeight="1">
      <c r="A41" s="44" t="s">
        <v>181</v>
      </c>
      <c r="B41" s="88" t="s">
        <v>190</v>
      </c>
      <c r="C41" s="40" t="s">
        <v>113</v>
      </c>
      <c r="D41" s="40" t="s">
        <v>115</v>
      </c>
      <c r="E41" s="58" t="s">
        <v>207</v>
      </c>
      <c r="F41" s="40" t="s">
        <v>133</v>
      </c>
      <c r="G41" s="76">
        <v>1</v>
      </c>
      <c r="H41" s="76">
        <v>0</v>
      </c>
      <c r="I41" s="125">
        <f t="shared" si="0"/>
        <v>1</v>
      </c>
      <c r="J41" s="76">
        <v>0</v>
      </c>
      <c r="K41" s="125">
        <f t="shared" si="1"/>
        <v>1</v>
      </c>
      <c r="L41" s="76">
        <v>0</v>
      </c>
      <c r="M41" s="125">
        <f t="shared" si="2"/>
        <v>1</v>
      </c>
      <c r="N41" s="76">
        <v>0</v>
      </c>
      <c r="O41" s="125">
        <f t="shared" si="13"/>
        <v>1</v>
      </c>
      <c r="P41" s="76">
        <v>0</v>
      </c>
      <c r="Q41" s="125">
        <f t="shared" si="14"/>
        <v>1</v>
      </c>
      <c r="R41" s="76">
        <v>0</v>
      </c>
      <c r="S41" s="125">
        <f t="shared" si="15"/>
        <v>1</v>
      </c>
      <c r="T41" s="76">
        <v>0</v>
      </c>
      <c r="U41" s="125">
        <f t="shared" si="16"/>
        <v>1</v>
      </c>
    </row>
    <row r="42" spans="1:21" s="23" customFormat="1" ht="15.75" hidden="1" customHeight="1">
      <c r="A42" s="32" t="s">
        <v>165</v>
      </c>
      <c r="B42" s="88" t="s">
        <v>190</v>
      </c>
      <c r="C42" s="38" t="s">
        <v>113</v>
      </c>
      <c r="D42" s="38" t="s">
        <v>166</v>
      </c>
      <c r="E42" s="58" t="s">
        <v>8</v>
      </c>
      <c r="F42" s="38"/>
      <c r="G42" s="75">
        <f>G43</f>
        <v>0</v>
      </c>
      <c r="H42" s="75">
        <f>H43</f>
        <v>0</v>
      </c>
      <c r="I42" s="125">
        <f t="shared" si="0"/>
        <v>0</v>
      </c>
      <c r="J42" s="75">
        <f>J43</f>
        <v>0</v>
      </c>
      <c r="K42" s="125">
        <f t="shared" si="1"/>
        <v>0</v>
      </c>
      <c r="L42" s="75">
        <f>L43</f>
        <v>0</v>
      </c>
      <c r="M42" s="125">
        <f t="shared" si="2"/>
        <v>0</v>
      </c>
      <c r="N42" s="75">
        <f>N43</f>
        <v>0</v>
      </c>
      <c r="O42" s="125">
        <f t="shared" si="13"/>
        <v>0</v>
      </c>
      <c r="P42" s="75">
        <f>P43</f>
        <v>0</v>
      </c>
      <c r="Q42" s="125">
        <f t="shared" si="14"/>
        <v>0</v>
      </c>
      <c r="R42" s="75">
        <f>R43</f>
        <v>0</v>
      </c>
      <c r="S42" s="125">
        <f t="shared" si="15"/>
        <v>0</v>
      </c>
      <c r="T42" s="75">
        <f>T43</f>
        <v>0</v>
      </c>
      <c r="U42" s="125">
        <f t="shared" si="16"/>
        <v>0</v>
      </c>
    </row>
    <row r="43" spans="1:21" s="7" customFormat="1" hidden="1">
      <c r="A43" s="44" t="s">
        <v>167</v>
      </c>
      <c r="B43" s="88" t="s">
        <v>190</v>
      </c>
      <c r="C43" s="40" t="s">
        <v>113</v>
      </c>
      <c r="D43" s="40" t="s">
        <v>166</v>
      </c>
      <c r="E43" s="58" t="s">
        <v>9</v>
      </c>
      <c r="F43" s="40"/>
      <c r="G43" s="76">
        <f>G44+G48</f>
        <v>0</v>
      </c>
      <c r="H43" s="76">
        <f>H44+H48</f>
        <v>0</v>
      </c>
      <c r="I43" s="125">
        <f t="shared" si="0"/>
        <v>0</v>
      </c>
      <c r="J43" s="76">
        <f>J44+J48</f>
        <v>0</v>
      </c>
      <c r="K43" s="125">
        <f t="shared" si="1"/>
        <v>0</v>
      </c>
      <c r="L43" s="76">
        <f>L44+L48</f>
        <v>0</v>
      </c>
      <c r="M43" s="125">
        <f t="shared" si="2"/>
        <v>0</v>
      </c>
      <c r="N43" s="76">
        <f>N44+N48</f>
        <v>0</v>
      </c>
      <c r="O43" s="125">
        <f t="shared" si="13"/>
        <v>0</v>
      </c>
      <c r="P43" s="76">
        <f>P44+P48</f>
        <v>0</v>
      </c>
      <c r="Q43" s="125">
        <f t="shared" si="14"/>
        <v>0</v>
      </c>
      <c r="R43" s="76">
        <f>R44+R48</f>
        <v>0</v>
      </c>
      <c r="S43" s="125">
        <f t="shared" si="15"/>
        <v>0</v>
      </c>
      <c r="T43" s="76">
        <f>T44+T48</f>
        <v>0</v>
      </c>
      <c r="U43" s="125">
        <f t="shared" si="16"/>
        <v>0</v>
      </c>
    </row>
    <row r="44" spans="1:21" s="7" customFormat="1" hidden="1">
      <c r="A44" s="44" t="s">
        <v>168</v>
      </c>
      <c r="B44" s="88" t="s">
        <v>190</v>
      </c>
      <c r="C44" s="40" t="s">
        <v>113</v>
      </c>
      <c r="D44" s="40" t="s">
        <v>166</v>
      </c>
      <c r="E44" s="58" t="s">
        <v>10</v>
      </c>
      <c r="F44" s="40"/>
      <c r="G44" s="76">
        <f>G46+G47+G45</f>
        <v>0</v>
      </c>
      <c r="H44" s="76">
        <f>H46+H47+H45</f>
        <v>0</v>
      </c>
      <c r="I44" s="125">
        <f t="shared" si="0"/>
        <v>0</v>
      </c>
      <c r="J44" s="76">
        <f>J46+J47+J45</f>
        <v>0</v>
      </c>
      <c r="K44" s="125">
        <f t="shared" si="1"/>
        <v>0</v>
      </c>
      <c r="L44" s="76">
        <f>L46+L47+L45</f>
        <v>0</v>
      </c>
      <c r="M44" s="125">
        <f t="shared" si="2"/>
        <v>0</v>
      </c>
      <c r="N44" s="76">
        <f>N46+N47+N45</f>
        <v>0</v>
      </c>
      <c r="O44" s="125">
        <f t="shared" si="13"/>
        <v>0</v>
      </c>
      <c r="P44" s="76">
        <f>P46+P47+P45</f>
        <v>0</v>
      </c>
      <c r="Q44" s="125">
        <f t="shared" si="14"/>
        <v>0</v>
      </c>
      <c r="R44" s="76">
        <f>R46+R47+R45</f>
        <v>0</v>
      </c>
      <c r="S44" s="125">
        <f t="shared" si="15"/>
        <v>0</v>
      </c>
      <c r="T44" s="76">
        <f>T46+T47+T45</f>
        <v>0</v>
      </c>
      <c r="U44" s="125">
        <f t="shared" si="16"/>
        <v>0</v>
      </c>
    </row>
    <row r="45" spans="1:21" s="7" customFormat="1" hidden="1">
      <c r="A45" s="67" t="s">
        <v>128</v>
      </c>
      <c r="B45" s="88" t="s">
        <v>190</v>
      </c>
      <c r="C45" s="68" t="s">
        <v>113</v>
      </c>
      <c r="D45" s="68" t="s">
        <v>166</v>
      </c>
      <c r="E45" s="58" t="s">
        <v>11</v>
      </c>
      <c r="F45" s="68" t="s">
        <v>129</v>
      </c>
      <c r="G45" s="76"/>
      <c r="H45" s="76"/>
      <c r="I45" s="125">
        <f t="shared" si="0"/>
        <v>0</v>
      </c>
      <c r="J45" s="76"/>
      <c r="K45" s="125">
        <f t="shared" si="1"/>
        <v>0</v>
      </c>
      <c r="L45" s="76"/>
      <c r="M45" s="125">
        <f t="shared" si="2"/>
        <v>0</v>
      </c>
      <c r="N45" s="76"/>
      <c r="O45" s="125">
        <f t="shared" si="13"/>
        <v>0</v>
      </c>
      <c r="P45" s="76"/>
      <c r="Q45" s="125">
        <f t="shared" si="14"/>
        <v>0</v>
      </c>
      <c r="R45" s="76"/>
      <c r="S45" s="125">
        <f t="shared" si="15"/>
        <v>0</v>
      </c>
      <c r="T45" s="76"/>
      <c r="U45" s="125">
        <f t="shared" si="16"/>
        <v>0</v>
      </c>
    </row>
    <row r="46" spans="1:21" s="7" customFormat="1" ht="25.5" hidden="1">
      <c r="A46" s="44" t="s">
        <v>131</v>
      </c>
      <c r="B46" s="88" t="s">
        <v>190</v>
      </c>
      <c r="C46" s="40" t="s">
        <v>113</v>
      </c>
      <c r="D46" s="40" t="s">
        <v>166</v>
      </c>
      <c r="E46" s="58" t="s">
        <v>12</v>
      </c>
      <c r="F46" s="40" t="s">
        <v>132</v>
      </c>
      <c r="G46" s="76"/>
      <c r="H46" s="76"/>
      <c r="I46" s="125">
        <f t="shared" si="0"/>
        <v>0</v>
      </c>
      <c r="J46" s="76"/>
      <c r="K46" s="125">
        <f t="shared" si="1"/>
        <v>0</v>
      </c>
      <c r="L46" s="76"/>
      <c r="M46" s="125">
        <f t="shared" si="2"/>
        <v>0</v>
      </c>
      <c r="N46" s="76"/>
      <c r="O46" s="125">
        <f t="shared" si="13"/>
        <v>0</v>
      </c>
      <c r="P46" s="76"/>
      <c r="Q46" s="125">
        <f t="shared" si="14"/>
        <v>0</v>
      </c>
      <c r="R46" s="76"/>
      <c r="S46" s="125">
        <f t="shared" si="15"/>
        <v>0</v>
      </c>
      <c r="T46" s="76"/>
      <c r="U46" s="125">
        <f t="shared" si="16"/>
        <v>0</v>
      </c>
    </row>
    <row r="47" spans="1:21" s="7" customFormat="1" ht="27.6" hidden="1" customHeight="1">
      <c r="A47" s="44" t="s">
        <v>188</v>
      </c>
      <c r="B47" s="88" t="s">
        <v>190</v>
      </c>
      <c r="C47" s="40" t="s">
        <v>113</v>
      </c>
      <c r="D47" s="40" t="s">
        <v>166</v>
      </c>
      <c r="E47" s="58" t="s">
        <v>13</v>
      </c>
      <c r="F47" s="40" t="s">
        <v>133</v>
      </c>
      <c r="G47" s="76"/>
      <c r="H47" s="76"/>
      <c r="I47" s="125">
        <f t="shared" si="0"/>
        <v>0</v>
      </c>
      <c r="J47" s="76"/>
      <c r="K47" s="125">
        <f t="shared" si="1"/>
        <v>0</v>
      </c>
      <c r="L47" s="76"/>
      <c r="M47" s="125">
        <f t="shared" si="2"/>
        <v>0</v>
      </c>
      <c r="N47" s="76"/>
      <c r="O47" s="125">
        <f t="shared" si="13"/>
        <v>0</v>
      </c>
      <c r="P47" s="76"/>
      <c r="Q47" s="125">
        <f t="shared" si="14"/>
        <v>0</v>
      </c>
      <c r="R47" s="76"/>
      <c r="S47" s="125">
        <f t="shared" si="15"/>
        <v>0</v>
      </c>
      <c r="T47" s="76"/>
      <c r="U47" s="125">
        <f t="shared" si="16"/>
        <v>0</v>
      </c>
    </row>
    <row r="48" spans="1:21" s="7" customFormat="1" ht="16.899999999999999" hidden="1" customHeight="1">
      <c r="A48" s="67" t="s">
        <v>189</v>
      </c>
      <c r="B48" s="88" t="s">
        <v>190</v>
      </c>
      <c r="C48" s="68" t="s">
        <v>113</v>
      </c>
      <c r="D48" s="68" t="s">
        <v>166</v>
      </c>
      <c r="E48" s="58" t="s">
        <v>14</v>
      </c>
      <c r="F48" s="68"/>
      <c r="G48" s="76">
        <f>G49</f>
        <v>0</v>
      </c>
      <c r="H48" s="76">
        <f>H49</f>
        <v>0</v>
      </c>
      <c r="I48" s="125">
        <f t="shared" si="0"/>
        <v>0</v>
      </c>
      <c r="J48" s="76">
        <f>J49</f>
        <v>0</v>
      </c>
      <c r="K48" s="125">
        <f t="shared" si="1"/>
        <v>0</v>
      </c>
      <c r="L48" s="76">
        <f>L49</f>
        <v>0</v>
      </c>
      <c r="M48" s="125">
        <f t="shared" si="2"/>
        <v>0</v>
      </c>
      <c r="N48" s="76">
        <f>N49</f>
        <v>0</v>
      </c>
      <c r="O48" s="125">
        <f t="shared" si="13"/>
        <v>0</v>
      </c>
      <c r="P48" s="76">
        <f>P49</f>
        <v>0</v>
      </c>
      <c r="Q48" s="125">
        <f t="shared" si="14"/>
        <v>0</v>
      </c>
      <c r="R48" s="76">
        <f>R49</f>
        <v>0</v>
      </c>
      <c r="S48" s="125">
        <f t="shared" si="15"/>
        <v>0</v>
      </c>
      <c r="T48" s="76">
        <f>T49</f>
        <v>0</v>
      </c>
      <c r="U48" s="125">
        <f t="shared" si="16"/>
        <v>0</v>
      </c>
    </row>
    <row r="49" spans="1:21" s="7" customFormat="1" ht="14.45" hidden="1" customHeight="1">
      <c r="A49" s="67" t="s">
        <v>128</v>
      </c>
      <c r="B49" s="88" t="s">
        <v>190</v>
      </c>
      <c r="C49" s="68" t="s">
        <v>113</v>
      </c>
      <c r="D49" s="68" t="s">
        <v>166</v>
      </c>
      <c r="E49" s="58" t="s">
        <v>15</v>
      </c>
      <c r="F49" s="68" t="s">
        <v>129</v>
      </c>
      <c r="G49" s="76"/>
      <c r="H49" s="76"/>
      <c r="I49" s="125">
        <f t="shared" si="0"/>
        <v>0</v>
      </c>
      <c r="J49" s="76"/>
      <c r="K49" s="125">
        <f t="shared" si="1"/>
        <v>0</v>
      </c>
      <c r="L49" s="76"/>
      <c r="M49" s="125">
        <f t="shared" si="2"/>
        <v>0</v>
      </c>
      <c r="N49" s="76"/>
      <c r="O49" s="125">
        <f t="shared" si="13"/>
        <v>0</v>
      </c>
      <c r="P49" s="76"/>
      <c r="Q49" s="125">
        <f t="shared" si="14"/>
        <v>0</v>
      </c>
      <c r="R49" s="76"/>
      <c r="S49" s="125">
        <f t="shared" si="15"/>
        <v>0</v>
      </c>
      <c r="T49" s="76"/>
      <c r="U49" s="125">
        <f t="shared" si="16"/>
        <v>0</v>
      </c>
    </row>
    <row r="50" spans="1:21" s="5" customFormat="1" ht="14.45" customHeight="1">
      <c r="A50" s="32" t="s">
        <v>137</v>
      </c>
      <c r="B50" s="88" t="s">
        <v>190</v>
      </c>
      <c r="C50" s="46" t="s">
        <v>113</v>
      </c>
      <c r="D50" s="46" t="s">
        <v>124</v>
      </c>
      <c r="E50" s="58"/>
      <c r="F50" s="47"/>
      <c r="G50" s="78">
        <f>G51+G59</f>
        <v>218.2</v>
      </c>
      <c r="H50" s="78">
        <f>H51+H59</f>
        <v>0</v>
      </c>
      <c r="I50" s="125">
        <f t="shared" si="0"/>
        <v>218.2</v>
      </c>
      <c r="J50" s="130">
        <f>J51+J59+J62</f>
        <v>29.687999999999999</v>
      </c>
      <c r="K50" s="129">
        <f t="shared" si="1"/>
        <v>247.88799999999998</v>
      </c>
      <c r="L50" s="130">
        <f>L51+L59+L62</f>
        <v>0</v>
      </c>
      <c r="M50" s="129">
        <f t="shared" si="2"/>
        <v>247.88799999999998</v>
      </c>
      <c r="N50" s="130">
        <f>N51+N59+N62</f>
        <v>0</v>
      </c>
      <c r="O50" s="129">
        <f t="shared" si="13"/>
        <v>247.88799999999998</v>
      </c>
      <c r="P50" s="130">
        <f>P51+P59+P62</f>
        <v>0</v>
      </c>
      <c r="Q50" s="129">
        <f t="shared" si="14"/>
        <v>247.88799999999998</v>
      </c>
      <c r="R50" s="130">
        <f>R51+R59+R62</f>
        <v>0</v>
      </c>
      <c r="S50" s="129">
        <f t="shared" si="15"/>
        <v>247.88799999999998</v>
      </c>
      <c r="T50" s="130">
        <f>T51+T59+T62</f>
        <v>0</v>
      </c>
      <c r="U50" s="129">
        <f t="shared" si="16"/>
        <v>247.88799999999998</v>
      </c>
    </row>
    <row r="51" spans="1:21" s="7" customFormat="1" ht="29.25" customHeight="1">
      <c r="A51" s="44" t="s">
        <v>31</v>
      </c>
      <c r="B51" s="88" t="s">
        <v>190</v>
      </c>
      <c r="C51" s="40" t="s">
        <v>113</v>
      </c>
      <c r="D51" s="40" t="s">
        <v>124</v>
      </c>
      <c r="E51" s="58" t="s">
        <v>208</v>
      </c>
      <c r="F51" s="40"/>
      <c r="G51" s="76">
        <f>G52</f>
        <v>68.199999999999989</v>
      </c>
      <c r="H51" s="76"/>
      <c r="I51" s="125">
        <f t="shared" si="0"/>
        <v>68.199999999999989</v>
      </c>
      <c r="J51" s="76"/>
      <c r="K51" s="125">
        <f t="shared" si="1"/>
        <v>68.199999999999989</v>
      </c>
      <c r="L51" s="76">
        <f t="shared" ref="L51:U51" si="17">L52</f>
        <v>0</v>
      </c>
      <c r="M51" s="125">
        <f t="shared" si="17"/>
        <v>68.199999999999989</v>
      </c>
      <c r="N51" s="76">
        <f t="shared" si="17"/>
        <v>0</v>
      </c>
      <c r="O51" s="125">
        <f t="shared" si="17"/>
        <v>68.199999999999989</v>
      </c>
      <c r="P51" s="76">
        <f t="shared" si="17"/>
        <v>0</v>
      </c>
      <c r="Q51" s="125">
        <f t="shared" si="17"/>
        <v>68.199999999999989</v>
      </c>
      <c r="R51" s="76">
        <f t="shared" si="17"/>
        <v>0</v>
      </c>
      <c r="S51" s="125">
        <f t="shared" si="17"/>
        <v>68.199999999999989</v>
      </c>
      <c r="T51" s="76">
        <f t="shared" si="17"/>
        <v>0</v>
      </c>
      <c r="U51" s="125">
        <f t="shared" si="17"/>
        <v>68.199999999999989</v>
      </c>
    </row>
    <row r="52" spans="1:21" ht="29.25" customHeight="1">
      <c r="A52" s="36" t="s">
        <v>34</v>
      </c>
      <c r="B52" s="88" t="s">
        <v>190</v>
      </c>
      <c r="C52" s="48" t="s">
        <v>113</v>
      </c>
      <c r="D52" s="48" t="s">
        <v>124</v>
      </c>
      <c r="E52" s="58" t="s">
        <v>209</v>
      </c>
      <c r="F52" s="49"/>
      <c r="G52" s="79">
        <f>G53+G56</f>
        <v>68.199999999999989</v>
      </c>
      <c r="H52" s="79">
        <f>H54+H57+H58</f>
        <v>0</v>
      </c>
      <c r="I52" s="125">
        <f t="shared" si="0"/>
        <v>68.199999999999989</v>
      </c>
      <c r="J52" s="79">
        <f>J54+J57+J58</f>
        <v>0</v>
      </c>
      <c r="K52" s="125">
        <f t="shared" si="1"/>
        <v>68.199999999999989</v>
      </c>
      <c r="L52" s="79">
        <f>L53+L57+L58</f>
        <v>0</v>
      </c>
      <c r="M52" s="125">
        <f>M53+M56</f>
        <v>68.199999999999989</v>
      </c>
      <c r="N52" s="79">
        <f>N53+N57+N58</f>
        <v>0</v>
      </c>
      <c r="O52" s="125">
        <f>O53+O56</f>
        <v>68.199999999999989</v>
      </c>
      <c r="P52" s="79">
        <f>P53+P57+P58</f>
        <v>0</v>
      </c>
      <c r="Q52" s="125">
        <f>Q53+Q56</f>
        <v>68.199999999999989</v>
      </c>
      <c r="R52" s="79">
        <f>R53+R57+R58</f>
        <v>0</v>
      </c>
      <c r="S52" s="125">
        <f>S53+S56</f>
        <v>68.199999999999989</v>
      </c>
      <c r="T52" s="79">
        <f>T53+T57+T58</f>
        <v>0</v>
      </c>
      <c r="U52" s="125">
        <f>U53+U56</f>
        <v>68.199999999999989</v>
      </c>
    </row>
    <row r="53" spans="1:21" ht="17.25" customHeight="1">
      <c r="A53" s="37" t="s">
        <v>22</v>
      </c>
      <c r="B53" s="88" t="s">
        <v>190</v>
      </c>
      <c r="C53" s="48" t="s">
        <v>113</v>
      </c>
      <c r="D53" s="48" t="s">
        <v>124</v>
      </c>
      <c r="E53" s="58" t="s">
        <v>209</v>
      </c>
      <c r="F53" s="48" t="s">
        <v>185</v>
      </c>
      <c r="G53" s="79">
        <f>G54+G55</f>
        <v>6.5</v>
      </c>
      <c r="H53" s="79"/>
      <c r="I53" s="125">
        <f t="shared" si="0"/>
        <v>6.5</v>
      </c>
      <c r="J53" s="79"/>
      <c r="K53" s="125">
        <f t="shared" si="1"/>
        <v>6.5</v>
      </c>
      <c r="L53" s="79">
        <f t="shared" ref="L53:Q53" si="18">L54+L55</f>
        <v>16.5</v>
      </c>
      <c r="M53" s="125">
        <f t="shared" si="18"/>
        <v>23</v>
      </c>
      <c r="N53" s="79">
        <f t="shared" si="18"/>
        <v>0</v>
      </c>
      <c r="O53" s="125">
        <f t="shared" si="18"/>
        <v>23</v>
      </c>
      <c r="P53" s="79">
        <f t="shared" si="18"/>
        <v>0</v>
      </c>
      <c r="Q53" s="125">
        <f t="shared" si="18"/>
        <v>23</v>
      </c>
      <c r="R53" s="79">
        <f>R54+R55</f>
        <v>0</v>
      </c>
      <c r="S53" s="125">
        <f>S54+S55</f>
        <v>23</v>
      </c>
      <c r="T53" s="79">
        <f>T54+T55</f>
        <v>0</v>
      </c>
      <c r="U53" s="125">
        <f>U54+U55</f>
        <v>23</v>
      </c>
    </row>
    <row r="54" spans="1:21" s="7" customFormat="1">
      <c r="A54" s="37" t="s">
        <v>4</v>
      </c>
      <c r="B54" s="88" t="s">
        <v>190</v>
      </c>
      <c r="C54" s="48" t="s">
        <v>113</v>
      </c>
      <c r="D54" s="48" t="s">
        <v>124</v>
      </c>
      <c r="E54" s="58" t="s">
        <v>209</v>
      </c>
      <c r="F54" s="40" t="s">
        <v>129</v>
      </c>
      <c r="G54" s="76">
        <v>5</v>
      </c>
      <c r="H54" s="76">
        <v>0</v>
      </c>
      <c r="I54" s="125">
        <f t="shared" si="0"/>
        <v>5</v>
      </c>
      <c r="J54" s="76">
        <v>0</v>
      </c>
      <c r="K54" s="125">
        <f t="shared" si="1"/>
        <v>5</v>
      </c>
      <c r="L54" s="76">
        <v>12.6</v>
      </c>
      <c r="M54" s="125">
        <f t="shared" si="2"/>
        <v>17.600000000000001</v>
      </c>
      <c r="N54" s="76">
        <v>0</v>
      </c>
      <c r="O54" s="125">
        <f>M54+N54</f>
        <v>17.600000000000001</v>
      </c>
      <c r="P54" s="76">
        <v>0</v>
      </c>
      <c r="Q54" s="125">
        <f>O54+P54</f>
        <v>17.600000000000001</v>
      </c>
      <c r="R54" s="76">
        <v>0</v>
      </c>
      <c r="S54" s="125">
        <f>Q54+R54</f>
        <v>17.600000000000001</v>
      </c>
      <c r="T54" s="76">
        <v>0</v>
      </c>
      <c r="U54" s="125">
        <f>S54+T54</f>
        <v>17.600000000000001</v>
      </c>
    </row>
    <row r="55" spans="1:21" s="7" customFormat="1" ht="38.25">
      <c r="A55" s="37" t="s">
        <v>6</v>
      </c>
      <c r="B55" s="88" t="s">
        <v>190</v>
      </c>
      <c r="C55" s="48" t="s">
        <v>113</v>
      </c>
      <c r="D55" s="48" t="s">
        <v>124</v>
      </c>
      <c r="E55" s="58" t="s">
        <v>209</v>
      </c>
      <c r="F55" s="40" t="s">
        <v>7</v>
      </c>
      <c r="G55" s="76">
        <v>1.5</v>
      </c>
      <c r="H55" s="76"/>
      <c r="I55" s="125">
        <f t="shared" si="0"/>
        <v>1.5</v>
      </c>
      <c r="J55" s="76"/>
      <c r="K55" s="125">
        <f t="shared" si="1"/>
        <v>1.5</v>
      </c>
      <c r="L55" s="76">
        <v>3.9</v>
      </c>
      <c r="M55" s="125">
        <f t="shared" si="2"/>
        <v>5.4</v>
      </c>
      <c r="N55" s="76">
        <v>0</v>
      </c>
      <c r="O55" s="125">
        <f>M55+N55</f>
        <v>5.4</v>
      </c>
      <c r="P55" s="76">
        <v>0</v>
      </c>
      <c r="Q55" s="125">
        <f>O55+P55</f>
        <v>5.4</v>
      </c>
      <c r="R55" s="76">
        <v>0</v>
      </c>
      <c r="S55" s="125">
        <f>Q55+R55</f>
        <v>5.4</v>
      </c>
      <c r="T55" s="76">
        <v>0</v>
      </c>
      <c r="U55" s="125">
        <f>S55+T55</f>
        <v>5.4</v>
      </c>
    </row>
    <row r="56" spans="1:21" s="7" customFormat="1" ht="25.5">
      <c r="A56" s="37" t="s">
        <v>24</v>
      </c>
      <c r="B56" s="88" t="s">
        <v>190</v>
      </c>
      <c r="C56" s="48" t="s">
        <v>113</v>
      </c>
      <c r="D56" s="48" t="s">
        <v>124</v>
      </c>
      <c r="E56" s="58" t="s">
        <v>209</v>
      </c>
      <c r="F56" s="40" t="s">
        <v>23</v>
      </c>
      <c r="G56" s="76">
        <f>G57+G58</f>
        <v>61.699999999999996</v>
      </c>
      <c r="H56" s="76"/>
      <c r="I56" s="125">
        <f t="shared" si="0"/>
        <v>61.699999999999996</v>
      </c>
      <c r="J56" s="76"/>
      <c r="K56" s="125">
        <f t="shared" si="1"/>
        <v>61.699999999999996</v>
      </c>
      <c r="L56" s="76"/>
      <c r="M56" s="125">
        <f>M57+M58</f>
        <v>45.199999999999996</v>
      </c>
      <c r="N56" s="76"/>
      <c r="O56" s="125">
        <f>O57+O58</f>
        <v>45.199999999999996</v>
      </c>
      <c r="P56" s="76"/>
      <c r="Q56" s="125">
        <f>Q57+Q58</f>
        <v>45.199999999999996</v>
      </c>
      <c r="R56" s="76"/>
      <c r="S56" s="125">
        <f>S57+S58</f>
        <v>45.199999999999996</v>
      </c>
      <c r="T56" s="76"/>
      <c r="U56" s="125">
        <f>U57+U58</f>
        <v>45.199999999999996</v>
      </c>
    </row>
    <row r="57" spans="1:21" s="7" customFormat="1" ht="25.5">
      <c r="A57" s="44" t="s">
        <v>131</v>
      </c>
      <c r="B57" s="88" t="s">
        <v>190</v>
      </c>
      <c r="C57" s="48" t="s">
        <v>113</v>
      </c>
      <c r="D57" s="48" t="s">
        <v>124</v>
      </c>
      <c r="E57" s="58" t="s">
        <v>209</v>
      </c>
      <c r="F57" s="40" t="s">
        <v>132</v>
      </c>
      <c r="G57" s="77">
        <v>1</v>
      </c>
      <c r="H57" s="77"/>
      <c r="I57" s="125">
        <f t="shared" si="0"/>
        <v>1</v>
      </c>
      <c r="J57" s="77"/>
      <c r="K57" s="125">
        <f t="shared" si="1"/>
        <v>1</v>
      </c>
      <c r="L57" s="77"/>
      <c r="M57" s="125">
        <f t="shared" si="2"/>
        <v>1</v>
      </c>
      <c r="N57" s="77"/>
      <c r="O57" s="125">
        <f t="shared" ref="O57:O110" si="19">M57+N57</f>
        <v>1</v>
      </c>
      <c r="P57" s="77"/>
      <c r="Q57" s="125">
        <f t="shared" ref="Q57:Q110" si="20">O57+P57</f>
        <v>1</v>
      </c>
      <c r="R57" s="77"/>
      <c r="S57" s="125">
        <f t="shared" ref="S57:S107" si="21">Q57+R57</f>
        <v>1</v>
      </c>
      <c r="T57" s="77"/>
      <c r="U57" s="125">
        <f t="shared" ref="U57:U107" si="22">S57+T57</f>
        <v>1</v>
      </c>
    </row>
    <row r="58" spans="1:21" s="7" customFormat="1" ht="28.5" customHeight="1">
      <c r="A58" s="44" t="s">
        <v>181</v>
      </c>
      <c r="B58" s="88" t="s">
        <v>190</v>
      </c>
      <c r="C58" s="48" t="s">
        <v>113</v>
      </c>
      <c r="D58" s="48" t="s">
        <v>124</v>
      </c>
      <c r="E58" s="58" t="s">
        <v>209</v>
      </c>
      <c r="F58" s="40" t="s">
        <v>133</v>
      </c>
      <c r="G58" s="76">
        <f>2+22.9+35.8</f>
        <v>60.699999999999996</v>
      </c>
      <c r="H58" s="76"/>
      <c r="I58" s="125">
        <f t="shared" si="0"/>
        <v>60.699999999999996</v>
      </c>
      <c r="J58" s="76"/>
      <c r="K58" s="125">
        <f t="shared" si="1"/>
        <v>60.699999999999996</v>
      </c>
      <c r="L58" s="76">
        <v>-16.5</v>
      </c>
      <c r="M58" s="125">
        <f t="shared" si="2"/>
        <v>44.199999999999996</v>
      </c>
      <c r="N58" s="76">
        <v>0</v>
      </c>
      <c r="O58" s="125">
        <f t="shared" si="19"/>
        <v>44.199999999999996</v>
      </c>
      <c r="P58" s="76">
        <v>0</v>
      </c>
      <c r="Q58" s="125">
        <f t="shared" si="20"/>
        <v>44.199999999999996</v>
      </c>
      <c r="R58" s="76">
        <v>0</v>
      </c>
      <c r="S58" s="125">
        <f t="shared" si="21"/>
        <v>44.199999999999996</v>
      </c>
      <c r="T58" s="76">
        <v>0</v>
      </c>
      <c r="U58" s="125">
        <f t="shared" si="22"/>
        <v>44.199999999999996</v>
      </c>
    </row>
    <row r="59" spans="1:21" s="7" customFormat="1" ht="28.9" customHeight="1">
      <c r="A59" s="44" t="s">
        <v>36</v>
      </c>
      <c r="B59" s="88" t="s">
        <v>190</v>
      </c>
      <c r="C59" s="28" t="s">
        <v>113</v>
      </c>
      <c r="D59" s="48" t="s">
        <v>124</v>
      </c>
      <c r="E59" s="58" t="s">
        <v>210</v>
      </c>
      <c r="F59" s="40"/>
      <c r="G59" s="76">
        <f>G60</f>
        <v>150</v>
      </c>
      <c r="H59" s="76">
        <f>H60</f>
        <v>0</v>
      </c>
      <c r="I59" s="125">
        <f t="shared" si="0"/>
        <v>150</v>
      </c>
      <c r="J59" s="76">
        <f>J60</f>
        <v>0</v>
      </c>
      <c r="K59" s="125">
        <f t="shared" si="1"/>
        <v>150</v>
      </c>
      <c r="L59" s="76">
        <f>L60</f>
        <v>0</v>
      </c>
      <c r="M59" s="125">
        <f t="shared" si="2"/>
        <v>150</v>
      </c>
      <c r="N59" s="76">
        <f>N60</f>
        <v>0</v>
      </c>
      <c r="O59" s="125">
        <f t="shared" si="19"/>
        <v>150</v>
      </c>
      <c r="P59" s="76">
        <f>P60</f>
        <v>0</v>
      </c>
      <c r="Q59" s="125">
        <f t="shared" si="20"/>
        <v>150</v>
      </c>
      <c r="R59" s="76">
        <f>R60</f>
        <v>0</v>
      </c>
      <c r="S59" s="125">
        <f t="shared" si="21"/>
        <v>150</v>
      </c>
      <c r="T59" s="76">
        <f>T60</f>
        <v>0</v>
      </c>
      <c r="U59" s="125">
        <f t="shared" si="22"/>
        <v>150</v>
      </c>
    </row>
    <row r="60" spans="1:21" s="7" customFormat="1" ht="28.9" customHeight="1">
      <c r="A60" s="44" t="s">
        <v>37</v>
      </c>
      <c r="B60" s="88" t="s">
        <v>190</v>
      </c>
      <c r="C60" s="28" t="s">
        <v>113</v>
      </c>
      <c r="D60" s="48" t="s">
        <v>124</v>
      </c>
      <c r="E60" s="58" t="s">
        <v>211</v>
      </c>
      <c r="F60" s="40"/>
      <c r="G60" s="76">
        <f>G61</f>
        <v>150</v>
      </c>
      <c r="H60" s="76">
        <f>H61</f>
        <v>0</v>
      </c>
      <c r="I60" s="125">
        <f t="shared" si="0"/>
        <v>150</v>
      </c>
      <c r="J60" s="76">
        <f>J61</f>
        <v>0</v>
      </c>
      <c r="K60" s="125">
        <f t="shared" si="1"/>
        <v>150</v>
      </c>
      <c r="L60" s="76">
        <f>L61</f>
        <v>0</v>
      </c>
      <c r="M60" s="125">
        <f t="shared" si="2"/>
        <v>150</v>
      </c>
      <c r="N60" s="76">
        <f>N61</f>
        <v>0</v>
      </c>
      <c r="O60" s="125">
        <f t="shared" si="19"/>
        <v>150</v>
      </c>
      <c r="P60" s="76">
        <f>P61</f>
        <v>0</v>
      </c>
      <c r="Q60" s="125">
        <f t="shared" si="20"/>
        <v>150</v>
      </c>
      <c r="R60" s="76">
        <f>R61</f>
        <v>0</v>
      </c>
      <c r="S60" s="125">
        <f t="shared" si="21"/>
        <v>150</v>
      </c>
      <c r="T60" s="76">
        <f>T61</f>
        <v>0</v>
      </c>
      <c r="U60" s="125">
        <f t="shared" si="22"/>
        <v>150</v>
      </c>
    </row>
    <row r="61" spans="1:21" s="7" customFormat="1" ht="27.6" customHeight="1">
      <c r="A61" s="44" t="s">
        <v>181</v>
      </c>
      <c r="B61" s="88" t="s">
        <v>190</v>
      </c>
      <c r="C61" s="28" t="s">
        <v>113</v>
      </c>
      <c r="D61" s="48" t="s">
        <v>124</v>
      </c>
      <c r="E61" s="58" t="s">
        <v>211</v>
      </c>
      <c r="F61" s="40" t="s">
        <v>133</v>
      </c>
      <c r="G61" s="76">
        <v>150</v>
      </c>
      <c r="H61" s="76">
        <v>0</v>
      </c>
      <c r="I61" s="125">
        <f t="shared" si="0"/>
        <v>150</v>
      </c>
      <c r="J61" s="76">
        <v>0</v>
      </c>
      <c r="K61" s="125">
        <f t="shared" si="1"/>
        <v>150</v>
      </c>
      <c r="L61" s="76">
        <v>0</v>
      </c>
      <c r="M61" s="125">
        <f t="shared" si="2"/>
        <v>150</v>
      </c>
      <c r="N61" s="76">
        <v>0</v>
      </c>
      <c r="O61" s="125">
        <f t="shared" si="19"/>
        <v>150</v>
      </c>
      <c r="P61" s="76">
        <v>0</v>
      </c>
      <c r="Q61" s="125">
        <f t="shared" si="20"/>
        <v>150</v>
      </c>
      <c r="R61" s="76">
        <v>0</v>
      </c>
      <c r="S61" s="125">
        <f t="shared" si="21"/>
        <v>150</v>
      </c>
      <c r="T61" s="76">
        <v>0</v>
      </c>
      <c r="U61" s="125">
        <f t="shared" si="22"/>
        <v>150</v>
      </c>
    </row>
    <row r="62" spans="1:21" s="7" customFormat="1" ht="27.6" customHeight="1">
      <c r="A62" s="44" t="s">
        <v>36</v>
      </c>
      <c r="B62" s="88" t="s">
        <v>190</v>
      </c>
      <c r="C62" s="28" t="s">
        <v>113</v>
      </c>
      <c r="D62" s="48" t="s">
        <v>124</v>
      </c>
      <c r="E62" s="58" t="s">
        <v>210</v>
      </c>
      <c r="F62" s="40"/>
      <c r="G62" s="76">
        <f>G63</f>
        <v>0</v>
      </c>
      <c r="H62" s="76">
        <f>H63</f>
        <v>0</v>
      </c>
      <c r="I62" s="125">
        <f t="shared" si="0"/>
        <v>0</v>
      </c>
      <c r="J62" s="112">
        <f>J63</f>
        <v>29.687999999999999</v>
      </c>
      <c r="K62" s="129">
        <f t="shared" si="1"/>
        <v>29.687999999999999</v>
      </c>
      <c r="L62" s="112">
        <f>L63</f>
        <v>0</v>
      </c>
      <c r="M62" s="129">
        <f t="shared" si="2"/>
        <v>29.687999999999999</v>
      </c>
      <c r="N62" s="112">
        <f>N63</f>
        <v>0</v>
      </c>
      <c r="O62" s="129">
        <f t="shared" si="19"/>
        <v>29.687999999999999</v>
      </c>
      <c r="P62" s="112">
        <f>P63</f>
        <v>0</v>
      </c>
      <c r="Q62" s="129">
        <f t="shared" si="20"/>
        <v>29.687999999999999</v>
      </c>
      <c r="R62" s="112">
        <f>R63</f>
        <v>0</v>
      </c>
      <c r="S62" s="129">
        <f t="shared" si="21"/>
        <v>29.687999999999999</v>
      </c>
      <c r="T62" s="112">
        <f>T63</f>
        <v>0</v>
      </c>
      <c r="U62" s="129">
        <f t="shared" si="22"/>
        <v>29.687999999999999</v>
      </c>
    </row>
    <row r="63" spans="1:21" s="7" customFormat="1" ht="17.25" customHeight="1">
      <c r="A63" s="44" t="s">
        <v>247</v>
      </c>
      <c r="B63" s="88" t="s">
        <v>190</v>
      </c>
      <c r="C63" s="28" t="s">
        <v>113</v>
      </c>
      <c r="D63" s="48" t="s">
        <v>124</v>
      </c>
      <c r="E63" s="58" t="s">
        <v>248</v>
      </c>
      <c r="F63" s="40"/>
      <c r="G63" s="76">
        <f>G64</f>
        <v>0</v>
      </c>
      <c r="H63" s="76">
        <f>H64</f>
        <v>0</v>
      </c>
      <c r="I63" s="125">
        <f t="shared" si="0"/>
        <v>0</v>
      </c>
      <c r="J63" s="112">
        <f>J64</f>
        <v>29.687999999999999</v>
      </c>
      <c r="K63" s="129">
        <f t="shared" si="1"/>
        <v>29.687999999999999</v>
      </c>
      <c r="L63" s="112">
        <f>L64</f>
        <v>0</v>
      </c>
      <c r="M63" s="129">
        <f t="shared" si="2"/>
        <v>29.687999999999999</v>
      </c>
      <c r="N63" s="112">
        <f>N64</f>
        <v>0</v>
      </c>
      <c r="O63" s="129">
        <f t="shared" si="19"/>
        <v>29.687999999999999</v>
      </c>
      <c r="P63" s="112">
        <f>P64</f>
        <v>0</v>
      </c>
      <c r="Q63" s="129">
        <f t="shared" si="20"/>
        <v>29.687999999999999</v>
      </c>
      <c r="R63" s="112">
        <f>R64</f>
        <v>0</v>
      </c>
      <c r="S63" s="129">
        <f t="shared" si="21"/>
        <v>29.687999999999999</v>
      </c>
      <c r="T63" s="112">
        <f>T64</f>
        <v>0</v>
      </c>
      <c r="U63" s="129">
        <f t="shared" si="22"/>
        <v>29.687999999999999</v>
      </c>
    </row>
    <row r="64" spans="1:21" s="7" customFormat="1" ht="18" customHeight="1">
      <c r="A64" s="44" t="s">
        <v>29</v>
      </c>
      <c r="B64" s="88" t="s">
        <v>190</v>
      </c>
      <c r="C64" s="28" t="s">
        <v>113</v>
      </c>
      <c r="D64" s="48" t="s">
        <v>124</v>
      </c>
      <c r="E64" s="58" t="s">
        <v>248</v>
      </c>
      <c r="F64" s="40" t="s">
        <v>28</v>
      </c>
      <c r="G64" s="76"/>
      <c r="H64" s="76"/>
      <c r="I64" s="125">
        <f t="shared" si="0"/>
        <v>0</v>
      </c>
      <c r="J64" s="112">
        <v>29.687999999999999</v>
      </c>
      <c r="K64" s="129">
        <f t="shared" si="1"/>
        <v>29.687999999999999</v>
      </c>
      <c r="L64" s="112">
        <v>0</v>
      </c>
      <c r="M64" s="129">
        <f t="shared" si="2"/>
        <v>29.687999999999999</v>
      </c>
      <c r="N64" s="112">
        <v>0</v>
      </c>
      <c r="O64" s="129">
        <f t="shared" si="19"/>
        <v>29.687999999999999</v>
      </c>
      <c r="P64" s="112">
        <v>0</v>
      </c>
      <c r="Q64" s="129">
        <f t="shared" si="20"/>
        <v>29.687999999999999</v>
      </c>
      <c r="R64" s="112">
        <v>0</v>
      </c>
      <c r="S64" s="129">
        <f t="shared" si="21"/>
        <v>29.687999999999999</v>
      </c>
      <c r="T64" s="112">
        <v>0</v>
      </c>
      <c r="U64" s="129">
        <f t="shared" si="22"/>
        <v>29.687999999999999</v>
      </c>
    </row>
    <row r="65" spans="1:21" s="16" customFormat="1" ht="15" customHeight="1">
      <c r="A65" s="50" t="s">
        <v>138</v>
      </c>
      <c r="B65" s="87" t="s">
        <v>190</v>
      </c>
      <c r="C65" s="51" t="s">
        <v>114</v>
      </c>
      <c r="D65" s="51"/>
      <c r="E65" s="58"/>
      <c r="F65" s="52"/>
      <c r="G65" s="80">
        <f t="shared" ref="G65:H67" si="23">G66</f>
        <v>243.6</v>
      </c>
      <c r="H65" s="80">
        <f t="shared" si="23"/>
        <v>0</v>
      </c>
      <c r="I65" s="126">
        <f t="shared" si="0"/>
        <v>243.6</v>
      </c>
      <c r="J65" s="80">
        <f>J66</f>
        <v>0</v>
      </c>
      <c r="K65" s="126">
        <f t="shared" si="1"/>
        <v>243.6</v>
      </c>
      <c r="L65" s="80">
        <f>L66</f>
        <v>0</v>
      </c>
      <c r="M65" s="126">
        <f t="shared" si="2"/>
        <v>243.6</v>
      </c>
      <c r="N65" s="80">
        <f>N66</f>
        <v>0</v>
      </c>
      <c r="O65" s="126">
        <f t="shared" si="19"/>
        <v>243.6</v>
      </c>
      <c r="P65" s="80">
        <f>P66</f>
        <v>0</v>
      </c>
      <c r="Q65" s="126">
        <f t="shared" si="20"/>
        <v>243.6</v>
      </c>
      <c r="R65" s="80">
        <f>R66</f>
        <v>0</v>
      </c>
      <c r="S65" s="126">
        <f t="shared" si="21"/>
        <v>243.6</v>
      </c>
      <c r="T65" s="80">
        <f>T66</f>
        <v>0</v>
      </c>
      <c r="U65" s="126">
        <f t="shared" si="22"/>
        <v>243.6</v>
      </c>
    </row>
    <row r="66" spans="1:21" s="5" customFormat="1" ht="15" customHeight="1">
      <c r="A66" s="53" t="s">
        <v>139</v>
      </c>
      <c r="B66" s="88" t="s">
        <v>190</v>
      </c>
      <c r="C66" s="46" t="s">
        <v>114</v>
      </c>
      <c r="D66" s="46" t="s">
        <v>116</v>
      </c>
      <c r="E66" s="58"/>
      <c r="F66" s="47"/>
      <c r="G66" s="78">
        <f t="shared" si="23"/>
        <v>243.6</v>
      </c>
      <c r="H66" s="78">
        <f t="shared" si="23"/>
        <v>0</v>
      </c>
      <c r="I66" s="125">
        <f t="shared" si="0"/>
        <v>243.6</v>
      </c>
      <c r="J66" s="78">
        <f>J67</f>
        <v>0</v>
      </c>
      <c r="K66" s="125">
        <f t="shared" si="1"/>
        <v>243.6</v>
      </c>
      <c r="L66" s="78">
        <f>L67</f>
        <v>0</v>
      </c>
      <c r="M66" s="125">
        <f t="shared" si="2"/>
        <v>243.6</v>
      </c>
      <c r="N66" s="78">
        <f>N67</f>
        <v>0</v>
      </c>
      <c r="O66" s="125">
        <f t="shared" si="19"/>
        <v>243.6</v>
      </c>
      <c r="P66" s="78">
        <f>P67</f>
        <v>0</v>
      </c>
      <c r="Q66" s="125">
        <f t="shared" si="20"/>
        <v>243.6</v>
      </c>
      <c r="R66" s="78">
        <f>R67</f>
        <v>0</v>
      </c>
      <c r="S66" s="125">
        <f t="shared" si="21"/>
        <v>243.6</v>
      </c>
      <c r="T66" s="78">
        <f>T67</f>
        <v>0</v>
      </c>
      <c r="U66" s="125">
        <f t="shared" si="22"/>
        <v>243.6</v>
      </c>
    </row>
    <row r="67" spans="1:21" ht="30" customHeight="1">
      <c r="A67" s="44" t="s">
        <v>31</v>
      </c>
      <c r="B67" s="88" t="s">
        <v>190</v>
      </c>
      <c r="C67" s="48" t="s">
        <v>114</v>
      </c>
      <c r="D67" s="48" t="s">
        <v>116</v>
      </c>
      <c r="E67" s="58" t="s">
        <v>208</v>
      </c>
      <c r="F67" s="49"/>
      <c r="G67" s="79">
        <f t="shared" si="23"/>
        <v>243.6</v>
      </c>
      <c r="H67" s="79">
        <f t="shared" si="23"/>
        <v>0</v>
      </c>
      <c r="I67" s="125">
        <f t="shared" si="0"/>
        <v>243.6</v>
      </c>
      <c r="J67" s="79">
        <f>J68</f>
        <v>0</v>
      </c>
      <c r="K67" s="125">
        <f t="shared" si="1"/>
        <v>243.6</v>
      </c>
      <c r="L67" s="79">
        <f>L68</f>
        <v>0</v>
      </c>
      <c r="M67" s="125">
        <f t="shared" si="2"/>
        <v>243.6</v>
      </c>
      <c r="N67" s="79">
        <f>N68</f>
        <v>0</v>
      </c>
      <c r="O67" s="125">
        <f t="shared" si="19"/>
        <v>243.6</v>
      </c>
      <c r="P67" s="79">
        <f>P68</f>
        <v>0</v>
      </c>
      <c r="Q67" s="125">
        <f t="shared" si="20"/>
        <v>243.6</v>
      </c>
      <c r="R67" s="79">
        <f>R68</f>
        <v>0</v>
      </c>
      <c r="S67" s="125">
        <f t="shared" si="21"/>
        <v>243.6</v>
      </c>
      <c r="T67" s="79">
        <f>T68</f>
        <v>0</v>
      </c>
      <c r="U67" s="125">
        <f t="shared" si="22"/>
        <v>243.6</v>
      </c>
    </row>
    <row r="68" spans="1:21" ht="28.15" customHeight="1">
      <c r="A68" s="36" t="s">
        <v>140</v>
      </c>
      <c r="B68" s="88" t="s">
        <v>190</v>
      </c>
      <c r="C68" s="48" t="s">
        <v>114</v>
      </c>
      <c r="D68" s="48" t="s">
        <v>116</v>
      </c>
      <c r="E68" s="58" t="s">
        <v>212</v>
      </c>
      <c r="F68" s="49"/>
      <c r="G68" s="79">
        <f>G69</f>
        <v>243.6</v>
      </c>
      <c r="H68" s="79">
        <f>H70+H73+H74</f>
        <v>0</v>
      </c>
      <c r="I68" s="125">
        <f t="shared" si="0"/>
        <v>243.6</v>
      </c>
      <c r="J68" s="79">
        <f>J69+J72</f>
        <v>0</v>
      </c>
      <c r="K68" s="125">
        <f t="shared" si="1"/>
        <v>243.6</v>
      </c>
      <c r="L68" s="79">
        <f>L69+L72</f>
        <v>0</v>
      </c>
      <c r="M68" s="125">
        <f t="shared" si="2"/>
        <v>243.6</v>
      </c>
      <c r="N68" s="79">
        <f>N69+N72</f>
        <v>0</v>
      </c>
      <c r="O68" s="125">
        <f t="shared" si="19"/>
        <v>243.6</v>
      </c>
      <c r="P68" s="79">
        <f>P69+P72</f>
        <v>0</v>
      </c>
      <c r="Q68" s="125">
        <f t="shared" si="20"/>
        <v>243.6</v>
      </c>
      <c r="R68" s="79">
        <f>R69+R72</f>
        <v>0</v>
      </c>
      <c r="S68" s="125">
        <f t="shared" si="21"/>
        <v>243.6</v>
      </c>
      <c r="T68" s="79">
        <f>T69+T72</f>
        <v>0</v>
      </c>
      <c r="U68" s="125">
        <f t="shared" si="22"/>
        <v>243.6</v>
      </c>
    </row>
    <row r="69" spans="1:21" ht="20.25" customHeight="1">
      <c r="A69" s="37" t="s">
        <v>22</v>
      </c>
      <c r="B69" s="88" t="s">
        <v>190</v>
      </c>
      <c r="C69" s="48" t="s">
        <v>114</v>
      </c>
      <c r="D69" s="48" t="s">
        <v>116</v>
      </c>
      <c r="E69" s="58" t="s">
        <v>212</v>
      </c>
      <c r="F69" s="48" t="s">
        <v>185</v>
      </c>
      <c r="G69" s="79">
        <f>G70+G71</f>
        <v>243.6</v>
      </c>
      <c r="H69" s="79"/>
      <c r="I69" s="125">
        <f>G69+H69</f>
        <v>243.6</v>
      </c>
      <c r="J69" s="79">
        <f>J70+J71</f>
        <v>-14.5</v>
      </c>
      <c r="K69" s="125">
        <f t="shared" si="1"/>
        <v>229.1</v>
      </c>
      <c r="L69" s="79">
        <f>L70+L71</f>
        <v>0</v>
      </c>
      <c r="M69" s="125">
        <f t="shared" si="2"/>
        <v>229.1</v>
      </c>
      <c r="N69" s="79">
        <f>N70+N71</f>
        <v>0</v>
      </c>
      <c r="O69" s="125">
        <f t="shared" si="19"/>
        <v>229.1</v>
      </c>
      <c r="P69" s="79">
        <f>P70+P71</f>
        <v>0</v>
      </c>
      <c r="Q69" s="125">
        <f t="shared" si="20"/>
        <v>229.1</v>
      </c>
      <c r="R69" s="79">
        <f>R70+R71</f>
        <v>0</v>
      </c>
      <c r="S69" s="125">
        <f t="shared" si="21"/>
        <v>229.1</v>
      </c>
      <c r="T69" s="79">
        <f>T70+T71</f>
        <v>0</v>
      </c>
      <c r="U69" s="125">
        <f t="shared" si="22"/>
        <v>229.1</v>
      </c>
    </row>
    <row r="70" spans="1:21" ht="25.5">
      <c r="A70" s="37" t="s">
        <v>180</v>
      </c>
      <c r="B70" s="88" t="s">
        <v>190</v>
      </c>
      <c r="C70" s="48" t="s">
        <v>114</v>
      </c>
      <c r="D70" s="48" t="s">
        <v>116</v>
      </c>
      <c r="E70" s="58" t="s">
        <v>212</v>
      </c>
      <c r="F70" s="40" t="s">
        <v>129</v>
      </c>
      <c r="G70" s="76">
        <v>187.1</v>
      </c>
      <c r="H70" s="76">
        <v>0</v>
      </c>
      <c r="I70" s="125">
        <f t="shared" si="0"/>
        <v>187.1</v>
      </c>
      <c r="J70" s="76">
        <v>-10</v>
      </c>
      <c r="K70" s="125">
        <f t="shared" si="1"/>
        <v>177.1</v>
      </c>
      <c r="L70" s="76"/>
      <c r="M70" s="125">
        <f t="shared" si="2"/>
        <v>177.1</v>
      </c>
      <c r="N70" s="76"/>
      <c r="O70" s="125">
        <f t="shared" si="19"/>
        <v>177.1</v>
      </c>
      <c r="P70" s="76"/>
      <c r="Q70" s="125">
        <f t="shared" si="20"/>
        <v>177.1</v>
      </c>
      <c r="R70" s="76"/>
      <c r="S70" s="125">
        <f t="shared" si="21"/>
        <v>177.1</v>
      </c>
      <c r="T70" s="76"/>
      <c r="U70" s="125">
        <f t="shared" si="22"/>
        <v>177.1</v>
      </c>
    </row>
    <row r="71" spans="1:21" ht="38.25">
      <c r="A71" s="37" t="s">
        <v>6</v>
      </c>
      <c r="B71" s="88" t="s">
        <v>190</v>
      </c>
      <c r="C71" s="48" t="s">
        <v>114</v>
      </c>
      <c r="D71" s="48" t="s">
        <v>116</v>
      </c>
      <c r="E71" s="58" t="s">
        <v>212</v>
      </c>
      <c r="F71" s="40" t="s">
        <v>7</v>
      </c>
      <c r="G71" s="76">
        <v>56.5</v>
      </c>
      <c r="H71" s="76"/>
      <c r="I71" s="125">
        <f t="shared" si="0"/>
        <v>56.5</v>
      </c>
      <c r="J71" s="76">
        <v>-4.5</v>
      </c>
      <c r="K71" s="125">
        <f t="shared" si="1"/>
        <v>52</v>
      </c>
      <c r="L71" s="76"/>
      <c r="M71" s="125">
        <f t="shared" si="2"/>
        <v>52</v>
      </c>
      <c r="N71" s="76"/>
      <c r="O71" s="125">
        <f t="shared" si="19"/>
        <v>52</v>
      </c>
      <c r="P71" s="76"/>
      <c r="Q71" s="125">
        <f t="shared" si="20"/>
        <v>52</v>
      </c>
      <c r="R71" s="76"/>
      <c r="S71" s="125">
        <f t="shared" si="21"/>
        <v>52</v>
      </c>
      <c r="T71" s="76"/>
      <c r="U71" s="125">
        <f t="shared" si="22"/>
        <v>52</v>
      </c>
    </row>
    <row r="72" spans="1:21" ht="25.5">
      <c r="A72" s="37" t="s">
        <v>24</v>
      </c>
      <c r="B72" s="88" t="s">
        <v>190</v>
      </c>
      <c r="C72" s="48" t="s">
        <v>114</v>
      </c>
      <c r="D72" s="48" t="s">
        <v>116</v>
      </c>
      <c r="E72" s="58" t="s">
        <v>38</v>
      </c>
      <c r="F72" s="40" t="s">
        <v>23</v>
      </c>
      <c r="G72" s="76">
        <f>G73+G74</f>
        <v>0</v>
      </c>
      <c r="H72" s="76"/>
      <c r="I72" s="125">
        <f t="shared" si="0"/>
        <v>0</v>
      </c>
      <c r="J72" s="76">
        <f>J74</f>
        <v>14.5</v>
      </c>
      <c r="K72" s="125">
        <f t="shared" si="1"/>
        <v>14.5</v>
      </c>
      <c r="L72" s="76">
        <f>L74</f>
        <v>0</v>
      </c>
      <c r="M72" s="125">
        <f t="shared" si="2"/>
        <v>14.5</v>
      </c>
      <c r="N72" s="76">
        <f>N74</f>
        <v>0</v>
      </c>
      <c r="O72" s="125">
        <f t="shared" si="19"/>
        <v>14.5</v>
      </c>
      <c r="P72" s="76">
        <f>P74</f>
        <v>0</v>
      </c>
      <c r="Q72" s="125">
        <f t="shared" si="20"/>
        <v>14.5</v>
      </c>
      <c r="R72" s="76">
        <f>R74</f>
        <v>0</v>
      </c>
      <c r="S72" s="125">
        <f t="shared" si="21"/>
        <v>14.5</v>
      </c>
      <c r="T72" s="76">
        <f>T74</f>
        <v>0</v>
      </c>
      <c r="U72" s="125">
        <f t="shared" si="22"/>
        <v>14.5</v>
      </c>
    </row>
    <row r="73" spans="1:21" s="8" customFormat="1" ht="25.5" hidden="1">
      <c r="A73" s="44" t="s">
        <v>131</v>
      </c>
      <c r="B73" s="88" t="s">
        <v>190</v>
      </c>
      <c r="C73" s="48" t="s">
        <v>114</v>
      </c>
      <c r="D73" s="48" t="s">
        <v>116</v>
      </c>
      <c r="E73" s="58" t="s">
        <v>38</v>
      </c>
      <c r="F73" s="40" t="s">
        <v>132</v>
      </c>
      <c r="G73" s="77">
        <v>0</v>
      </c>
      <c r="H73" s="77"/>
      <c r="I73" s="125">
        <f t="shared" si="0"/>
        <v>0</v>
      </c>
      <c r="J73" s="77"/>
      <c r="K73" s="125">
        <f t="shared" si="1"/>
        <v>0</v>
      </c>
      <c r="L73" s="77"/>
      <c r="M73" s="125">
        <f t="shared" si="2"/>
        <v>0</v>
      </c>
      <c r="N73" s="77"/>
      <c r="O73" s="125">
        <f t="shared" si="19"/>
        <v>0</v>
      </c>
      <c r="P73" s="77"/>
      <c r="Q73" s="125">
        <f t="shared" si="20"/>
        <v>0</v>
      </c>
      <c r="R73" s="77"/>
      <c r="S73" s="125">
        <f t="shared" si="21"/>
        <v>0</v>
      </c>
      <c r="T73" s="77"/>
      <c r="U73" s="125">
        <f t="shared" si="22"/>
        <v>0</v>
      </c>
    </row>
    <row r="74" spans="1:21" ht="29.45" customHeight="1">
      <c r="A74" s="44" t="s">
        <v>181</v>
      </c>
      <c r="B74" s="88" t="s">
        <v>190</v>
      </c>
      <c r="C74" s="48" t="s">
        <v>114</v>
      </c>
      <c r="D74" s="48" t="s">
        <v>116</v>
      </c>
      <c r="E74" s="58" t="s">
        <v>38</v>
      </c>
      <c r="F74" s="40" t="s">
        <v>133</v>
      </c>
      <c r="G74" s="76">
        <v>0</v>
      </c>
      <c r="H74" s="76"/>
      <c r="I74" s="125">
        <f t="shared" si="0"/>
        <v>0</v>
      </c>
      <c r="J74" s="76">
        <v>14.5</v>
      </c>
      <c r="K74" s="125">
        <f t="shared" si="1"/>
        <v>14.5</v>
      </c>
      <c r="L74" s="76"/>
      <c r="M74" s="125">
        <f t="shared" si="2"/>
        <v>14.5</v>
      </c>
      <c r="N74" s="76"/>
      <c r="O74" s="125">
        <f t="shared" si="19"/>
        <v>14.5</v>
      </c>
      <c r="P74" s="76"/>
      <c r="Q74" s="125">
        <f t="shared" si="20"/>
        <v>14.5</v>
      </c>
      <c r="R74" s="76"/>
      <c r="S74" s="125">
        <f t="shared" si="21"/>
        <v>14.5</v>
      </c>
      <c r="T74" s="76"/>
      <c r="U74" s="125">
        <f t="shared" si="22"/>
        <v>14.5</v>
      </c>
    </row>
    <row r="75" spans="1:21" s="17" customFormat="1" ht="28.15" customHeight="1">
      <c r="A75" s="54" t="s">
        <v>141</v>
      </c>
      <c r="B75" s="87" t="s">
        <v>190</v>
      </c>
      <c r="C75" s="55" t="s">
        <v>116</v>
      </c>
      <c r="D75" s="55"/>
      <c r="E75" s="58"/>
      <c r="F75" s="56"/>
      <c r="G75" s="81">
        <f>G76</f>
        <v>165.07</v>
      </c>
      <c r="H75" s="81">
        <f>H76</f>
        <v>0</v>
      </c>
      <c r="I75" s="126">
        <f t="shared" si="0"/>
        <v>165.07</v>
      </c>
      <c r="J75" s="81">
        <f>J76</f>
        <v>0</v>
      </c>
      <c r="K75" s="126">
        <f t="shared" si="1"/>
        <v>165.07</v>
      </c>
      <c r="L75" s="81">
        <f>L76</f>
        <v>0</v>
      </c>
      <c r="M75" s="126">
        <f t="shared" ref="M75:M110" si="24">K75+L75</f>
        <v>165.07</v>
      </c>
      <c r="N75" s="81">
        <f>N76</f>
        <v>0</v>
      </c>
      <c r="O75" s="126">
        <f t="shared" si="19"/>
        <v>165.07</v>
      </c>
      <c r="P75" s="81">
        <f>P76</f>
        <v>0</v>
      </c>
      <c r="Q75" s="126">
        <f t="shared" si="20"/>
        <v>165.07</v>
      </c>
      <c r="R75" s="81">
        <f>R76</f>
        <v>0</v>
      </c>
      <c r="S75" s="126">
        <f t="shared" si="21"/>
        <v>165.07</v>
      </c>
      <c r="T75" s="81">
        <f>T76</f>
        <v>0</v>
      </c>
      <c r="U75" s="126">
        <f t="shared" si="22"/>
        <v>165.07</v>
      </c>
    </row>
    <row r="76" spans="1:21" s="15" customFormat="1" ht="28.15" customHeight="1">
      <c r="A76" s="32" t="s">
        <v>142</v>
      </c>
      <c r="B76" s="88" t="s">
        <v>190</v>
      </c>
      <c r="C76" s="38" t="s">
        <v>116</v>
      </c>
      <c r="D76" s="38" t="s">
        <v>117</v>
      </c>
      <c r="E76" s="58"/>
      <c r="F76" s="38"/>
      <c r="G76" s="82">
        <f>G77</f>
        <v>165.07</v>
      </c>
      <c r="H76" s="82">
        <f>H77</f>
        <v>0</v>
      </c>
      <c r="I76" s="125">
        <f t="shared" si="0"/>
        <v>165.07</v>
      </c>
      <c r="J76" s="82">
        <f>J77</f>
        <v>0</v>
      </c>
      <c r="K76" s="125">
        <f t="shared" si="1"/>
        <v>165.07</v>
      </c>
      <c r="L76" s="82">
        <f>L77</f>
        <v>0</v>
      </c>
      <c r="M76" s="125">
        <f t="shared" si="24"/>
        <v>165.07</v>
      </c>
      <c r="N76" s="82">
        <f>N77</f>
        <v>0</v>
      </c>
      <c r="O76" s="125">
        <f t="shared" si="19"/>
        <v>165.07</v>
      </c>
      <c r="P76" s="82">
        <f>P77</f>
        <v>0</v>
      </c>
      <c r="Q76" s="125">
        <f t="shared" si="20"/>
        <v>165.07</v>
      </c>
      <c r="R76" s="82">
        <f>R77</f>
        <v>0</v>
      </c>
      <c r="S76" s="125">
        <f t="shared" si="21"/>
        <v>165.07</v>
      </c>
      <c r="T76" s="82">
        <f>T77</f>
        <v>0</v>
      </c>
      <c r="U76" s="125">
        <f t="shared" si="22"/>
        <v>165.07</v>
      </c>
    </row>
    <row r="77" spans="1:21" s="7" customFormat="1" ht="26.45" customHeight="1">
      <c r="A77" s="44" t="s">
        <v>36</v>
      </c>
      <c r="B77" s="88" t="s">
        <v>190</v>
      </c>
      <c r="C77" s="40" t="s">
        <v>116</v>
      </c>
      <c r="D77" s="40" t="s">
        <v>117</v>
      </c>
      <c r="E77" s="58" t="s">
        <v>210</v>
      </c>
      <c r="F77" s="40"/>
      <c r="G77" s="76">
        <f>G78+G80</f>
        <v>165.07</v>
      </c>
      <c r="H77" s="76">
        <f>H78+H80</f>
        <v>0</v>
      </c>
      <c r="I77" s="125">
        <f t="shared" si="0"/>
        <v>165.07</v>
      </c>
      <c r="J77" s="76">
        <f>J78+J80</f>
        <v>0</v>
      </c>
      <c r="K77" s="125">
        <f t="shared" si="1"/>
        <v>165.07</v>
      </c>
      <c r="L77" s="76">
        <f>L78+L80</f>
        <v>0</v>
      </c>
      <c r="M77" s="125">
        <f t="shared" si="24"/>
        <v>165.07</v>
      </c>
      <c r="N77" s="76">
        <f>N78+N80</f>
        <v>0</v>
      </c>
      <c r="O77" s="125">
        <f t="shared" si="19"/>
        <v>165.07</v>
      </c>
      <c r="P77" s="76">
        <f>P78+P80</f>
        <v>0</v>
      </c>
      <c r="Q77" s="125">
        <f t="shared" si="20"/>
        <v>165.07</v>
      </c>
      <c r="R77" s="76">
        <f>R78</f>
        <v>0</v>
      </c>
      <c r="S77" s="125">
        <f t="shared" si="21"/>
        <v>165.07</v>
      </c>
      <c r="T77" s="76">
        <f>T78</f>
        <v>0</v>
      </c>
      <c r="U77" s="125">
        <f t="shared" si="22"/>
        <v>165.07</v>
      </c>
    </row>
    <row r="78" spans="1:21" ht="28.9" customHeight="1">
      <c r="A78" s="44" t="s">
        <v>39</v>
      </c>
      <c r="B78" s="88" t="s">
        <v>190</v>
      </c>
      <c r="C78" s="40" t="s">
        <v>116</v>
      </c>
      <c r="D78" s="40" t="s">
        <v>117</v>
      </c>
      <c r="E78" s="58" t="s">
        <v>213</v>
      </c>
      <c r="F78" s="40"/>
      <c r="G78" s="79">
        <f>G79</f>
        <v>145.07</v>
      </c>
      <c r="H78" s="79">
        <f>H79</f>
        <v>0</v>
      </c>
      <c r="I78" s="125">
        <f t="shared" ref="I78:I146" si="25">G78+H78</f>
        <v>145.07</v>
      </c>
      <c r="J78" s="79">
        <f>J79</f>
        <v>0</v>
      </c>
      <c r="K78" s="125">
        <f t="shared" ref="K78:K146" si="26">I78+J78</f>
        <v>145.07</v>
      </c>
      <c r="L78" s="79">
        <f>L79</f>
        <v>20</v>
      </c>
      <c r="M78" s="125">
        <f t="shared" si="24"/>
        <v>165.07</v>
      </c>
      <c r="N78" s="79">
        <f>N79</f>
        <v>20</v>
      </c>
      <c r="O78" s="125">
        <f t="shared" si="19"/>
        <v>185.07</v>
      </c>
      <c r="P78" s="79">
        <f>P79</f>
        <v>20</v>
      </c>
      <c r="Q78" s="125">
        <f t="shared" si="20"/>
        <v>205.07</v>
      </c>
      <c r="R78" s="79">
        <f>R79</f>
        <v>0</v>
      </c>
      <c r="S78" s="125">
        <f t="shared" si="21"/>
        <v>205.07</v>
      </c>
      <c r="T78" s="79">
        <f>T79</f>
        <v>0</v>
      </c>
      <c r="U78" s="125">
        <f t="shared" si="22"/>
        <v>205.07</v>
      </c>
    </row>
    <row r="79" spans="1:21" ht="27" customHeight="1">
      <c r="A79" s="44" t="s">
        <v>181</v>
      </c>
      <c r="B79" s="88" t="s">
        <v>190</v>
      </c>
      <c r="C79" s="40" t="s">
        <v>116</v>
      </c>
      <c r="D79" s="40" t="s">
        <v>117</v>
      </c>
      <c r="E79" s="58" t="s">
        <v>213</v>
      </c>
      <c r="F79" s="40" t="s">
        <v>133</v>
      </c>
      <c r="G79" s="79">
        <v>145.07</v>
      </c>
      <c r="H79" s="79">
        <v>0</v>
      </c>
      <c r="I79" s="125">
        <f t="shared" si="25"/>
        <v>145.07</v>
      </c>
      <c r="J79" s="79">
        <v>0</v>
      </c>
      <c r="K79" s="125">
        <f t="shared" si="26"/>
        <v>145.07</v>
      </c>
      <c r="L79" s="79">
        <v>20</v>
      </c>
      <c r="M79" s="125">
        <f t="shared" si="24"/>
        <v>165.07</v>
      </c>
      <c r="N79" s="79">
        <v>20</v>
      </c>
      <c r="O79" s="125">
        <f t="shared" si="19"/>
        <v>185.07</v>
      </c>
      <c r="P79" s="79">
        <v>20</v>
      </c>
      <c r="Q79" s="125">
        <f t="shared" si="20"/>
        <v>205.07</v>
      </c>
      <c r="R79" s="79"/>
      <c r="S79" s="125">
        <f t="shared" si="21"/>
        <v>205.07</v>
      </c>
      <c r="T79" s="79"/>
      <c r="U79" s="125">
        <f t="shared" si="22"/>
        <v>205.07</v>
      </c>
    </row>
    <row r="80" spans="1:21" s="8" customFormat="1" ht="27.6" hidden="1" customHeight="1">
      <c r="A80" s="44" t="s">
        <v>40</v>
      </c>
      <c r="B80" s="88" t="s">
        <v>190</v>
      </c>
      <c r="C80" s="40" t="s">
        <v>116</v>
      </c>
      <c r="D80" s="40" t="s">
        <v>117</v>
      </c>
      <c r="E80" s="58" t="s">
        <v>214</v>
      </c>
      <c r="F80" s="40"/>
      <c r="G80" s="79">
        <f>G81</f>
        <v>20</v>
      </c>
      <c r="H80" s="79">
        <f>H81</f>
        <v>0</v>
      </c>
      <c r="I80" s="125">
        <f t="shared" si="25"/>
        <v>20</v>
      </c>
      <c r="J80" s="79">
        <f>J81</f>
        <v>0</v>
      </c>
      <c r="K80" s="125">
        <f t="shared" si="26"/>
        <v>20</v>
      </c>
      <c r="L80" s="79">
        <f>L81</f>
        <v>-20</v>
      </c>
      <c r="M80" s="125">
        <f t="shared" si="24"/>
        <v>0</v>
      </c>
      <c r="N80" s="79">
        <f>N81</f>
        <v>-20</v>
      </c>
      <c r="O80" s="125">
        <f t="shared" si="19"/>
        <v>-20</v>
      </c>
      <c r="P80" s="79">
        <f>P81</f>
        <v>-20</v>
      </c>
      <c r="Q80" s="125">
        <f t="shared" si="20"/>
        <v>-40</v>
      </c>
      <c r="R80" s="79">
        <f>R81</f>
        <v>-20</v>
      </c>
      <c r="S80" s="125">
        <f t="shared" si="21"/>
        <v>-60</v>
      </c>
      <c r="T80" s="79">
        <f>T81</f>
        <v>-20</v>
      </c>
      <c r="U80" s="125">
        <f t="shared" si="22"/>
        <v>-80</v>
      </c>
    </row>
    <row r="81" spans="1:21" ht="27" hidden="1" customHeight="1">
      <c r="A81" s="44" t="s">
        <v>181</v>
      </c>
      <c r="B81" s="88" t="s">
        <v>190</v>
      </c>
      <c r="C81" s="40" t="s">
        <v>116</v>
      </c>
      <c r="D81" s="40" t="s">
        <v>117</v>
      </c>
      <c r="E81" s="58" t="s">
        <v>214</v>
      </c>
      <c r="F81" s="40" t="s">
        <v>133</v>
      </c>
      <c r="G81" s="79">
        <v>20</v>
      </c>
      <c r="H81" s="79">
        <v>0</v>
      </c>
      <c r="I81" s="125">
        <f t="shared" si="25"/>
        <v>20</v>
      </c>
      <c r="J81" s="79">
        <v>0</v>
      </c>
      <c r="K81" s="125">
        <f t="shared" si="26"/>
        <v>20</v>
      </c>
      <c r="L81" s="79">
        <v>-20</v>
      </c>
      <c r="M81" s="125">
        <f t="shared" si="24"/>
        <v>0</v>
      </c>
      <c r="N81" s="79">
        <v>-20</v>
      </c>
      <c r="O81" s="125">
        <f t="shared" si="19"/>
        <v>-20</v>
      </c>
      <c r="P81" s="79">
        <v>-20</v>
      </c>
      <c r="Q81" s="125">
        <f t="shared" si="20"/>
        <v>-40</v>
      </c>
      <c r="R81" s="79">
        <v>-20</v>
      </c>
      <c r="S81" s="125">
        <f t="shared" si="21"/>
        <v>-60</v>
      </c>
      <c r="T81" s="79">
        <v>-20</v>
      </c>
      <c r="U81" s="125">
        <f t="shared" si="22"/>
        <v>-80</v>
      </c>
    </row>
    <row r="82" spans="1:21" s="17" customFormat="1" ht="16.149999999999999" customHeight="1">
      <c r="A82" s="50" t="s">
        <v>143</v>
      </c>
      <c r="B82" s="87" t="s">
        <v>190</v>
      </c>
      <c r="C82" s="55" t="s">
        <v>115</v>
      </c>
      <c r="D82" s="55"/>
      <c r="E82" s="58"/>
      <c r="F82" s="56"/>
      <c r="G82" s="81">
        <f>G83+G87+G100</f>
        <v>2121.7999999999997</v>
      </c>
      <c r="H82" s="81">
        <f>H83+H87+H100</f>
        <v>0</v>
      </c>
      <c r="I82" s="126">
        <f t="shared" si="25"/>
        <v>2121.7999999999997</v>
      </c>
      <c r="J82" s="81">
        <f>J83+J87+J100</f>
        <v>0</v>
      </c>
      <c r="K82" s="126">
        <f t="shared" si="26"/>
        <v>2121.7999999999997</v>
      </c>
      <c r="L82" s="81">
        <f>L83+L87+L100</f>
        <v>0</v>
      </c>
      <c r="M82" s="126">
        <f t="shared" si="24"/>
        <v>2121.7999999999997</v>
      </c>
      <c r="N82" s="81">
        <f>N83+N87+N100</f>
        <v>1216.577</v>
      </c>
      <c r="O82" s="128">
        <f t="shared" si="19"/>
        <v>3338.3769999999995</v>
      </c>
      <c r="P82" s="81">
        <f>P83+P87+P100</f>
        <v>0.4</v>
      </c>
      <c r="Q82" s="128">
        <f t="shared" si="20"/>
        <v>3338.7769999999996</v>
      </c>
      <c r="R82" s="81">
        <f>R83+R87+R100</f>
        <v>0.3</v>
      </c>
      <c r="S82" s="128">
        <f t="shared" si="21"/>
        <v>3339.0769999999998</v>
      </c>
      <c r="T82" s="81">
        <f>T83+T87+T100</f>
        <v>0</v>
      </c>
      <c r="U82" s="128">
        <f t="shared" si="22"/>
        <v>3339.0769999999998</v>
      </c>
    </row>
    <row r="83" spans="1:21" s="5" customFormat="1" ht="15" customHeight="1">
      <c r="A83" s="57" t="s">
        <v>123</v>
      </c>
      <c r="B83" s="88" t="s">
        <v>190</v>
      </c>
      <c r="C83" s="38" t="s">
        <v>115</v>
      </c>
      <c r="D83" s="38" t="s">
        <v>118</v>
      </c>
      <c r="E83" s="58"/>
      <c r="F83" s="38"/>
      <c r="G83" s="75">
        <f t="shared" ref="G83:T85" si="27">G84</f>
        <v>4.7</v>
      </c>
      <c r="H83" s="75">
        <f t="shared" si="27"/>
        <v>0</v>
      </c>
      <c r="I83" s="125">
        <f t="shared" si="25"/>
        <v>4.7</v>
      </c>
      <c r="J83" s="75">
        <f t="shared" si="27"/>
        <v>0</v>
      </c>
      <c r="K83" s="125">
        <f t="shared" si="26"/>
        <v>4.7</v>
      </c>
      <c r="L83" s="75">
        <f t="shared" si="27"/>
        <v>0</v>
      </c>
      <c r="M83" s="125">
        <f t="shared" si="24"/>
        <v>4.7</v>
      </c>
      <c r="N83" s="75">
        <f t="shared" si="27"/>
        <v>0</v>
      </c>
      <c r="O83" s="125">
        <f t="shared" si="19"/>
        <v>4.7</v>
      </c>
      <c r="P83" s="75">
        <f t="shared" si="27"/>
        <v>0</v>
      </c>
      <c r="Q83" s="125">
        <f t="shared" si="20"/>
        <v>4.7</v>
      </c>
      <c r="R83" s="75">
        <f t="shared" si="27"/>
        <v>0.3</v>
      </c>
      <c r="S83" s="125">
        <f t="shared" si="21"/>
        <v>5</v>
      </c>
      <c r="T83" s="75">
        <f t="shared" si="27"/>
        <v>0</v>
      </c>
      <c r="U83" s="125">
        <f t="shared" si="22"/>
        <v>5</v>
      </c>
    </row>
    <row r="84" spans="1:21" ht="29.25" customHeight="1">
      <c r="A84" s="44" t="s">
        <v>31</v>
      </c>
      <c r="B84" s="88" t="s">
        <v>190</v>
      </c>
      <c r="C84" s="48" t="s">
        <v>115</v>
      </c>
      <c r="D84" s="48" t="s">
        <v>118</v>
      </c>
      <c r="E84" s="58" t="s">
        <v>208</v>
      </c>
      <c r="F84" s="41"/>
      <c r="G84" s="76">
        <f t="shared" si="27"/>
        <v>4.7</v>
      </c>
      <c r="H84" s="76">
        <f t="shared" si="27"/>
        <v>0</v>
      </c>
      <c r="I84" s="125">
        <f t="shared" si="25"/>
        <v>4.7</v>
      </c>
      <c r="J84" s="76">
        <f t="shared" si="27"/>
        <v>0</v>
      </c>
      <c r="K84" s="125">
        <f t="shared" si="26"/>
        <v>4.7</v>
      </c>
      <c r="L84" s="76">
        <f t="shared" si="27"/>
        <v>0</v>
      </c>
      <c r="M84" s="125">
        <f t="shared" si="24"/>
        <v>4.7</v>
      </c>
      <c r="N84" s="76">
        <f t="shared" si="27"/>
        <v>0</v>
      </c>
      <c r="O84" s="125">
        <f t="shared" si="19"/>
        <v>4.7</v>
      </c>
      <c r="P84" s="76">
        <f t="shared" si="27"/>
        <v>0</v>
      </c>
      <c r="Q84" s="125">
        <f t="shared" si="20"/>
        <v>4.7</v>
      </c>
      <c r="R84" s="76">
        <f t="shared" si="27"/>
        <v>0.3</v>
      </c>
      <c r="S84" s="125">
        <f t="shared" si="21"/>
        <v>5</v>
      </c>
      <c r="T84" s="76">
        <f t="shared" si="27"/>
        <v>0</v>
      </c>
      <c r="U84" s="125">
        <f t="shared" si="22"/>
        <v>5</v>
      </c>
    </row>
    <row r="85" spans="1:21" ht="52.5" customHeight="1">
      <c r="A85" s="44" t="s">
        <v>41</v>
      </c>
      <c r="B85" s="88" t="s">
        <v>190</v>
      </c>
      <c r="C85" s="40" t="s">
        <v>115</v>
      </c>
      <c r="D85" s="40" t="s">
        <v>118</v>
      </c>
      <c r="E85" s="58" t="s">
        <v>215</v>
      </c>
      <c r="F85" s="40"/>
      <c r="G85" s="76">
        <f t="shared" si="27"/>
        <v>4.7</v>
      </c>
      <c r="H85" s="76">
        <f t="shared" si="27"/>
        <v>0</v>
      </c>
      <c r="I85" s="125">
        <f t="shared" si="25"/>
        <v>4.7</v>
      </c>
      <c r="J85" s="76">
        <f t="shared" si="27"/>
        <v>0</v>
      </c>
      <c r="K85" s="125">
        <f t="shared" si="26"/>
        <v>4.7</v>
      </c>
      <c r="L85" s="76">
        <f t="shared" si="27"/>
        <v>0</v>
      </c>
      <c r="M85" s="125">
        <f t="shared" si="24"/>
        <v>4.7</v>
      </c>
      <c r="N85" s="76">
        <f t="shared" si="27"/>
        <v>0</v>
      </c>
      <c r="O85" s="125">
        <f t="shared" si="19"/>
        <v>4.7</v>
      </c>
      <c r="P85" s="76">
        <f t="shared" si="27"/>
        <v>0</v>
      </c>
      <c r="Q85" s="125">
        <f t="shared" si="20"/>
        <v>4.7</v>
      </c>
      <c r="R85" s="76">
        <f t="shared" si="27"/>
        <v>0.3</v>
      </c>
      <c r="S85" s="125">
        <f t="shared" si="21"/>
        <v>5</v>
      </c>
      <c r="T85" s="76">
        <f t="shared" si="27"/>
        <v>0</v>
      </c>
      <c r="U85" s="125">
        <f t="shared" si="22"/>
        <v>5</v>
      </c>
    </row>
    <row r="86" spans="1:21" ht="25.9" customHeight="1">
      <c r="A86" s="44" t="s">
        <v>181</v>
      </c>
      <c r="B86" s="88" t="s">
        <v>190</v>
      </c>
      <c r="C86" s="40" t="s">
        <v>115</v>
      </c>
      <c r="D86" s="40" t="s">
        <v>118</v>
      </c>
      <c r="E86" s="58" t="s">
        <v>215</v>
      </c>
      <c r="F86" s="40" t="s">
        <v>133</v>
      </c>
      <c r="G86" s="76">
        <v>4.7</v>
      </c>
      <c r="H86" s="76">
        <v>0</v>
      </c>
      <c r="I86" s="125">
        <f t="shared" si="25"/>
        <v>4.7</v>
      </c>
      <c r="J86" s="76">
        <v>0</v>
      </c>
      <c r="K86" s="125">
        <f t="shared" si="26"/>
        <v>4.7</v>
      </c>
      <c r="L86" s="76">
        <v>0</v>
      </c>
      <c r="M86" s="125">
        <f t="shared" si="24"/>
        <v>4.7</v>
      </c>
      <c r="N86" s="76">
        <v>0</v>
      </c>
      <c r="O86" s="125">
        <f t="shared" si="19"/>
        <v>4.7</v>
      </c>
      <c r="P86" s="76">
        <v>0</v>
      </c>
      <c r="Q86" s="125">
        <f t="shared" si="20"/>
        <v>4.7</v>
      </c>
      <c r="R86" s="76">
        <v>0.3</v>
      </c>
      <c r="S86" s="125">
        <f t="shared" si="21"/>
        <v>5</v>
      </c>
      <c r="T86" s="76"/>
      <c r="U86" s="125">
        <f t="shared" si="22"/>
        <v>5</v>
      </c>
    </row>
    <row r="87" spans="1:21" s="8" customFormat="1" ht="15" customHeight="1">
      <c r="A87" s="144" t="s">
        <v>111</v>
      </c>
      <c r="B87" s="98" t="s">
        <v>190</v>
      </c>
      <c r="C87" s="99" t="s">
        <v>115</v>
      </c>
      <c r="D87" s="99" t="s">
        <v>117</v>
      </c>
      <c r="E87" s="103"/>
      <c r="F87" s="99"/>
      <c r="G87" s="117">
        <f>G88+G92+G96</f>
        <v>2067.1</v>
      </c>
      <c r="H87" s="117">
        <f>H88+H92+H96</f>
        <v>0</v>
      </c>
      <c r="I87" s="143">
        <f t="shared" si="25"/>
        <v>2067.1</v>
      </c>
      <c r="J87" s="117">
        <f>J88+J92+J96</f>
        <v>0</v>
      </c>
      <c r="K87" s="143">
        <f t="shared" si="26"/>
        <v>2067.1</v>
      </c>
      <c r="L87" s="117">
        <f>L88+L92+L96</f>
        <v>0</v>
      </c>
      <c r="M87" s="143">
        <f t="shared" si="24"/>
        <v>2067.1</v>
      </c>
      <c r="N87" s="119">
        <f>N88+N92+N96</f>
        <v>1216.577</v>
      </c>
      <c r="O87" s="145">
        <f t="shared" si="19"/>
        <v>3283.6769999999997</v>
      </c>
      <c r="P87" s="119">
        <f>P88+P92+P96</f>
        <v>0</v>
      </c>
      <c r="Q87" s="145">
        <f t="shared" si="20"/>
        <v>3283.6769999999997</v>
      </c>
      <c r="R87" s="119">
        <f>R88+R92+R96</f>
        <v>0</v>
      </c>
      <c r="S87" s="145">
        <f t="shared" si="21"/>
        <v>3283.6769999999997</v>
      </c>
      <c r="T87" s="119">
        <f>T88+T92+T96</f>
        <v>0</v>
      </c>
      <c r="U87" s="145">
        <f t="shared" si="22"/>
        <v>3283.6769999999997</v>
      </c>
    </row>
    <row r="88" spans="1:21" s="8" customFormat="1" ht="40.9" customHeight="1">
      <c r="A88" s="101" t="s">
        <v>186</v>
      </c>
      <c r="B88" s="98" t="s">
        <v>190</v>
      </c>
      <c r="C88" s="102" t="s">
        <v>115</v>
      </c>
      <c r="D88" s="102" t="s">
        <v>117</v>
      </c>
      <c r="E88" s="103" t="s">
        <v>42</v>
      </c>
      <c r="F88" s="102"/>
      <c r="G88" s="104">
        <f>G91</f>
        <v>1417.1</v>
      </c>
      <c r="H88" s="104">
        <f>H91</f>
        <v>0</v>
      </c>
      <c r="I88" s="125">
        <f t="shared" si="25"/>
        <v>1417.1</v>
      </c>
      <c r="J88" s="104">
        <f>J91</f>
        <v>0</v>
      </c>
      <c r="K88" s="125">
        <f t="shared" si="26"/>
        <v>1417.1</v>
      </c>
      <c r="L88" s="104">
        <f>L91</f>
        <v>0</v>
      </c>
      <c r="M88" s="125">
        <f t="shared" si="24"/>
        <v>1417.1</v>
      </c>
      <c r="N88" s="104">
        <f>N91</f>
        <v>0</v>
      </c>
      <c r="O88" s="125">
        <f t="shared" si="19"/>
        <v>1417.1</v>
      </c>
      <c r="P88" s="104">
        <f>P91</f>
        <v>0</v>
      </c>
      <c r="Q88" s="125">
        <f t="shared" si="20"/>
        <v>1417.1</v>
      </c>
      <c r="R88" s="104">
        <f>R91</f>
        <v>0</v>
      </c>
      <c r="S88" s="125">
        <f t="shared" si="21"/>
        <v>1417.1</v>
      </c>
      <c r="T88" s="104">
        <f>T91</f>
        <v>0</v>
      </c>
      <c r="U88" s="125">
        <f t="shared" si="22"/>
        <v>1417.1</v>
      </c>
    </row>
    <row r="89" spans="1:21" ht="30" customHeight="1">
      <c r="A89" s="67" t="s">
        <v>44</v>
      </c>
      <c r="B89" s="88" t="s">
        <v>190</v>
      </c>
      <c r="C89" s="66" t="s">
        <v>115</v>
      </c>
      <c r="D89" s="66" t="s">
        <v>117</v>
      </c>
      <c r="E89" s="58" t="s">
        <v>43</v>
      </c>
      <c r="F89" s="66"/>
      <c r="G89" s="79">
        <f>G90</f>
        <v>1417.1</v>
      </c>
      <c r="H89" s="79">
        <f>H90</f>
        <v>0</v>
      </c>
      <c r="I89" s="125">
        <f t="shared" si="25"/>
        <v>1417.1</v>
      </c>
      <c r="J89" s="79">
        <f>J90</f>
        <v>0</v>
      </c>
      <c r="K89" s="125">
        <f t="shared" si="26"/>
        <v>1417.1</v>
      </c>
      <c r="L89" s="79">
        <f>L90</f>
        <v>0</v>
      </c>
      <c r="M89" s="125">
        <f t="shared" si="24"/>
        <v>1417.1</v>
      </c>
      <c r="N89" s="79">
        <f>N90</f>
        <v>0</v>
      </c>
      <c r="O89" s="125">
        <f t="shared" si="19"/>
        <v>1417.1</v>
      </c>
      <c r="P89" s="79">
        <f>P90</f>
        <v>0</v>
      </c>
      <c r="Q89" s="125">
        <f t="shared" si="20"/>
        <v>1417.1</v>
      </c>
      <c r="R89" s="79">
        <f>R90</f>
        <v>0</v>
      </c>
      <c r="S89" s="125">
        <f t="shared" si="21"/>
        <v>1417.1</v>
      </c>
      <c r="T89" s="79">
        <f>T90</f>
        <v>0</v>
      </c>
      <c r="U89" s="125">
        <f t="shared" si="22"/>
        <v>1417.1</v>
      </c>
    </row>
    <row r="90" spans="1:21" ht="30" customHeight="1">
      <c r="A90" s="67" t="s">
        <v>46</v>
      </c>
      <c r="B90" s="88" t="s">
        <v>190</v>
      </c>
      <c r="C90" s="66" t="s">
        <v>115</v>
      </c>
      <c r="D90" s="66" t="s">
        <v>117</v>
      </c>
      <c r="E90" s="58" t="s">
        <v>45</v>
      </c>
      <c r="F90" s="66"/>
      <c r="G90" s="79">
        <f>G91</f>
        <v>1417.1</v>
      </c>
      <c r="H90" s="79">
        <f>H91</f>
        <v>0</v>
      </c>
      <c r="I90" s="125">
        <f t="shared" si="25"/>
        <v>1417.1</v>
      </c>
      <c r="J90" s="79">
        <f>J91</f>
        <v>0</v>
      </c>
      <c r="K90" s="125">
        <f t="shared" si="26"/>
        <v>1417.1</v>
      </c>
      <c r="L90" s="79">
        <f>L91</f>
        <v>0</v>
      </c>
      <c r="M90" s="125">
        <f t="shared" si="24"/>
        <v>1417.1</v>
      </c>
      <c r="N90" s="79">
        <f>N91</f>
        <v>0</v>
      </c>
      <c r="O90" s="125">
        <f t="shared" si="19"/>
        <v>1417.1</v>
      </c>
      <c r="P90" s="79">
        <f>P91</f>
        <v>0</v>
      </c>
      <c r="Q90" s="125">
        <f t="shared" si="20"/>
        <v>1417.1</v>
      </c>
      <c r="R90" s="79">
        <f>R91</f>
        <v>0</v>
      </c>
      <c r="S90" s="125">
        <f t="shared" si="21"/>
        <v>1417.1</v>
      </c>
      <c r="T90" s="79">
        <f>T91</f>
        <v>0</v>
      </c>
      <c r="U90" s="125">
        <f t="shared" si="22"/>
        <v>1417.1</v>
      </c>
    </row>
    <row r="91" spans="1:21" ht="27.6" customHeight="1">
      <c r="A91" s="44" t="s">
        <v>181</v>
      </c>
      <c r="B91" s="88" t="s">
        <v>190</v>
      </c>
      <c r="C91" s="66" t="s">
        <v>115</v>
      </c>
      <c r="D91" s="66" t="s">
        <v>117</v>
      </c>
      <c r="E91" s="58" t="s">
        <v>45</v>
      </c>
      <c r="F91" s="69" t="s">
        <v>133</v>
      </c>
      <c r="G91" s="79">
        <v>1417.1</v>
      </c>
      <c r="H91" s="79">
        <v>0</v>
      </c>
      <c r="I91" s="125">
        <f t="shared" si="25"/>
        <v>1417.1</v>
      </c>
      <c r="J91" s="79">
        <v>0</v>
      </c>
      <c r="K91" s="125">
        <f t="shared" si="26"/>
        <v>1417.1</v>
      </c>
      <c r="L91" s="79">
        <v>0</v>
      </c>
      <c r="M91" s="125">
        <f t="shared" si="24"/>
        <v>1417.1</v>
      </c>
      <c r="N91" s="79">
        <v>0</v>
      </c>
      <c r="O91" s="125">
        <f t="shared" si="19"/>
        <v>1417.1</v>
      </c>
      <c r="P91" s="79">
        <v>0</v>
      </c>
      <c r="Q91" s="125">
        <f t="shared" si="20"/>
        <v>1417.1</v>
      </c>
      <c r="R91" s="79">
        <v>0</v>
      </c>
      <c r="S91" s="125">
        <f t="shared" si="21"/>
        <v>1417.1</v>
      </c>
      <c r="T91" s="79">
        <v>0</v>
      </c>
      <c r="U91" s="125">
        <f t="shared" si="22"/>
        <v>1417.1</v>
      </c>
    </row>
    <row r="92" spans="1:21" s="8" customFormat="1" ht="40.9" customHeight="1">
      <c r="A92" s="101" t="s">
        <v>187</v>
      </c>
      <c r="B92" s="98" t="s">
        <v>190</v>
      </c>
      <c r="C92" s="102" t="s">
        <v>115</v>
      </c>
      <c r="D92" s="102" t="s">
        <v>117</v>
      </c>
      <c r="E92" s="103" t="s">
        <v>47</v>
      </c>
      <c r="F92" s="105"/>
      <c r="G92" s="104">
        <f t="shared" ref="G92:T94" si="28">G93</f>
        <v>600</v>
      </c>
      <c r="H92" s="104">
        <f t="shared" si="28"/>
        <v>0</v>
      </c>
      <c r="I92" s="125">
        <f t="shared" si="25"/>
        <v>600</v>
      </c>
      <c r="J92" s="104">
        <f t="shared" si="28"/>
        <v>0</v>
      </c>
      <c r="K92" s="125">
        <f t="shared" si="26"/>
        <v>600</v>
      </c>
      <c r="L92" s="104">
        <f t="shared" si="28"/>
        <v>0</v>
      </c>
      <c r="M92" s="125">
        <f t="shared" si="24"/>
        <v>600</v>
      </c>
      <c r="N92" s="140">
        <f t="shared" si="28"/>
        <v>1116.577</v>
      </c>
      <c r="O92" s="129">
        <f t="shared" si="19"/>
        <v>1716.577</v>
      </c>
      <c r="P92" s="140">
        <f t="shared" si="28"/>
        <v>0</v>
      </c>
      <c r="Q92" s="129">
        <f t="shared" si="20"/>
        <v>1716.577</v>
      </c>
      <c r="R92" s="140">
        <f t="shared" si="28"/>
        <v>0</v>
      </c>
      <c r="S92" s="129">
        <f t="shared" si="21"/>
        <v>1716.577</v>
      </c>
      <c r="T92" s="140">
        <f t="shared" si="28"/>
        <v>0</v>
      </c>
      <c r="U92" s="129">
        <f t="shared" si="22"/>
        <v>1716.577</v>
      </c>
    </row>
    <row r="93" spans="1:21" ht="29.25" customHeight="1">
      <c r="A93" s="44" t="s">
        <v>49</v>
      </c>
      <c r="B93" s="88" t="s">
        <v>190</v>
      </c>
      <c r="C93" s="66" t="s">
        <v>115</v>
      </c>
      <c r="D93" s="66" t="s">
        <v>117</v>
      </c>
      <c r="E93" s="58" t="s">
        <v>48</v>
      </c>
      <c r="F93" s="69"/>
      <c r="G93" s="79">
        <f t="shared" si="28"/>
        <v>600</v>
      </c>
      <c r="H93" s="79">
        <f t="shared" si="28"/>
        <v>0</v>
      </c>
      <c r="I93" s="125">
        <f t="shared" si="25"/>
        <v>600</v>
      </c>
      <c r="J93" s="79">
        <f t="shared" si="28"/>
        <v>0</v>
      </c>
      <c r="K93" s="125">
        <f t="shared" si="26"/>
        <v>600</v>
      </c>
      <c r="L93" s="79">
        <f t="shared" si="28"/>
        <v>0</v>
      </c>
      <c r="M93" s="125">
        <f t="shared" si="24"/>
        <v>600</v>
      </c>
      <c r="N93" s="111">
        <f t="shared" si="28"/>
        <v>1116.577</v>
      </c>
      <c r="O93" s="129">
        <f t="shared" si="19"/>
        <v>1716.577</v>
      </c>
      <c r="P93" s="111">
        <f t="shared" si="28"/>
        <v>0</v>
      </c>
      <c r="Q93" s="129">
        <f t="shared" si="20"/>
        <v>1716.577</v>
      </c>
      <c r="R93" s="111">
        <f t="shared" si="28"/>
        <v>0</v>
      </c>
      <c r="S93" s="129">
        <f t="shared" si="21"/>
        <v>1716.577</v>
      </c>
      <c r="T93" s="111">
        <f t="shared" si="28"/>
        <v>0</v>
      </c>
      <c r="U93" s="129">
        <f t="shared" si="22"/>
        <v>1716.577</v>
      </c>
    </row>
    <row r="94" spans="1:21" ht="29.25" customHeight="1">
      <c r="A94" s="44" t="s">
        <v>51</v>
      </c>
      <c r="B94" s="88" t="s">
        <v>190</v>
      </c>
      <c r="C94" s="66" t="s">
        <v>115</v>
      </c>
      <c r="D94" s="66" t="s">
        <v>117</v>
      </c>
      <c r="E94" s="58" t="s">
        <v>50</v>
      </c>
      <c r="F94" s="69"/>
      <c r="G94" s="79">
        <f t="shared" si="28"/>
        <v>600</v>
      </c>
      <c r="H94" s="79">
        <f t="shared" si="28"/>
        <v>0</v>
      </c>
      <c r="I94" s="125">
        <f t="shared" si="25"/>
        <v>600</v>
      </c>
      <c r="J94" s="79">
        <f t="shared" si="28"/>
        <v>0</v>
      </c>
      <c r="K94" s="125">
        <f t="shared" si="26"/>
        <v>600</v>
      </c>
      <c r="L94" s="79">
        <f t="shared" si="28"/>
        <v>0</v>
      </c>
      <c r="M94" s="125">
        <f t="shared" si="24"/>
        <v>600</v>
      </c>
      <c r="N94" s="111">
        <f t="shared" si="28"/>
        <v>1116.577</v>
      </c>
      <c r="O94" s="129">
        <f t="shared" si="19"/>
        <v>1716.577</v>
      </c>
      <c r="P94" s="111">
        <f t="shared" si="28"/>
        <v>0</v>
      </c>
      <c r="Q94" s="129">
        <f t="shared" si="20"/>
        <v>1716.577</v>
      </c>
      <c r="R94" s="111">
        <f t="shared" si="28"/>
        <v>0</v>
      </c>
      <c r="S94" s="129">
        <f t="shared" si="21"/>
        <v>1716.577</v>
      </c>
      <c r="T94" s="111">
        <f t="shared" si="28"/>
        <v>0</v>
      </c>
      <c r="U94" s="129">
        <f t="shared" si="22"/>
        <v>1716.577</v>
      </c>
    </row>
    <row r="95" spans="1:21" ht="27.6" customHeight="1">
      <c r="A95" s="44" t="s">
        <v>181</v>
      </c>
      <c r="B95" s="88" t="s">
        <v>190</v>
      </c>
      <c r="C95" s="66" t="s">
        <v>115</v>
      </c>
      <c r="D95" s="66" t="s">
        <v>117</v>
      </c>
      <c r="E95" s="58" t="s">
        <v>50</v>
      </c>
      <c r="F95" s="69" t="s">
        <v>133</v>
      </c>
      <c r="G95" s="79">
        <v>600</v>
      </c>
      <c r="H95" s="79">
        <v>0</v>
      </c>
      <c r="I95" s="125">
        <f t="shared" si="25"/>
        <v>600</v>
      </c>
      <c r="J95" s="79">
        <v>0</v>
      </c>
      <c r="K95" s="125">
        <f t="shared" si="26"/>
        <v>600</v>
      </c>
      <c r="L95" s="79">
        <v>0</v>
      </c>
      <c r="M95" s="125">
        <f t="shared" si="24"/>
        <v>600</v>
      </c>
      <c r="N95" s="111">
        <v>1116.577</v>
      </c>
      <c r="O95" s="129">
        <f t="shared" si="19"/>
        <v>1716.577</v>
      </c>
      <c r="P95" s="111"/>
      <c r="Q95" s="129">
        <f t="shared" si="20"/>
        <v>1716.577</v>
      </c>
      <c r="R95" s="111"/>
      <c r="S95" s="129">
        <f t="shared" si="21"/>
        <v>1716.577</v>
      </c>
      <c r="T95" s="111"/>
      <c r="U95" s="129">
        <f t="shared" si="22"/>
        <v>1716.577</v>
      </c>
    </row>
    <row r="96" spans="1:21" s="8" customFormat="1" ht="40.5" customHeight="1">
      <c r="A96" s="101" t="s">
        <v>239</v>
      </c>
      <c r="B96" s="98" t="s">
        <v>190</v>
      </c>
      <c r="C96" s="102" t="s">
        <v>115</v>
      </c>
      <c r="D96" s="102" t="s">
        <v>117</v>
      </c>
      <c r="E96" s="103" t="s">
        <v>58</v>
      </c>
      <c r="F96" s="105"/>
      <c r="G96" s="104">
        <f t="shared" ref="G96:T98" si="29">G97</f>
        <v>50</v>
      </c>
      <c r="H96" s="104">
        <f t="shared" si="29"/>
        <v>0</v>
      </c>
      <c r="I96" s="125">
        <f t="shared" si="25"/>
        <v>50</v>
      </c>
      <c r="J96" s="104">
        <f t="shared" si="29"/>
        <v>0</v>
      </c>
      <c r="K96" s="125">
        <f t="shared" si="26"/>
        <v>50</v>
      </c>
      <c r="L96" s="104">
        <f t="shared" si="29"/>
        <v>0</v>
      </c>
      <c r="M96" s="125">
        <f t="shared" si="24"/>
        <v>50</v>
      </c>
      <c r="N96" s="140">
        <f t="shared" si="29"/>
        <v>100</v>
      </c>
      <c r="O96" s="125">
        <f t="shared" si="19"/>
        <v>150</v>
      </c>
      <c r="P96" s="140">
        <f t="shared" si="29"/>
        <v>0</v>
      </c>
      <c r="Q96" s="125">
        <f t="shared" si="20"/>
        <v>150</v>
      </c>
      <c r="R96" s="140">
        <f t="shared" si="29"/>
        <v>0</v>
      </c>
      <c r="S96" s="125">
        <f t="shared" si="21"/>
        <v>150</v>
      </c>
      <c r="T96" s="140">
        <f t="shared" si="29"/>
        <v>0</v>
      </c>
      <c r="U96" s="125">
        <f t="shared" si="22"/>
        <v>150</v>
      </c>
    </row>
    <row r="97" spans="1:21" ht="44.25" customHeight="1">
      <c r="A97" s="44" t="s">
        <v>61</v>
      </c>
      <c r="B97" s="88" t="s">
        <v>190</v>
      </c>
      <c r="C97" s="66" t="s">
        <v>115</v>
      </c>
      <c r="D97" s="66" t="s">
        <v>117</v>
      </c>
      <c r="E97" s="58" t="s">
        <v>59</v>
      </c>
      <c r="F97" s="69"/>
      <c r="G97" s="79">
        <f t="shared" si="29"/>
        <v>50</v>
      </c>
      <c r="H97" s="79">
        <f t="shared" si="29"/>
        <v>0</v>
      </c>
      <c r="I97" s="125">
        <f t="shared" si="25"/>
        <v>50</v>
      </c>
      <c r="J97" s="79">
        <f t="shared" si="29"/>
        <v>0</v>
      </c>
      <c r="K97" s="125">
        <f t="shared" si="26"/>
        <v>50</v>
      </c>
      <c r="L97" s="79">
        <f t="shared" si="29"/>
        <v>0</v>
      </c>
      <c r="M97" s="125">
        <f t="shared" si="24"/>
        <v>50</v>
      </c>
      <c r="N97" s="79">
        <f t="shared" si="29"/>
        <v>100</v>
      </c>
      <c r="O97" s="125">
        <f t="shared" si="19"/>
        <v>150</v>
      </c>
      <c r="P97" s="79">
        <f t="shared" si="29"/>
        <v>0</v>
      </c>
      <c r="Q97" s="125">
        <f t="shared" si="20"/>
        <v>150</v>
      </c>
      <c r="R97" s="79">
        <f t="shared" si="29"/>
        <v>0</v>
      </c>
      <c r="S97" s="125">
        <f t="shared" si="21"/>
        <v>150</v>
      </c>
      <c r="T97" s="79">
        <f t="shared" si="29"/>
        <v>0</v>
      </c>
      <c r="U97" s="125">
        <f t="shared" si="22"/>
        <v>150</v>
      </c>
    </row>
    <row r="98" spans="1:21" ht="27.6" customHeight="1">
      <c r="A98" s="44" t="s">
        <v>63</v>
      </c>
      <c r="B98" s="88" t="s">
        <v>190</v>
      </c>
      <c r="C98" s="66" t="s">
        <v>115</v>
      </c>
      <c r="D98" s="66" t="s">
        <v>117</v>
      </c>
      <c r="E98" s="58" t="s">
        <v>62</v>
      </c>
      <c r="F98" s="69"/>
      <c r="G98" s="79">
        <f t="shared" si="29"/>
        <v>50</v>
      </c>
      <c r="H98" s="79">
        <f t="shared" si="29"/>
        <v>0</v>
      </c>
      <c r="I98" s="125">
        <f t="shared" si="25"/>
        <v>50</v>
      </c>
      <c r="J98" s="79">
        <f t="shared" si="29"/>
        <v>0</v>
      </c>
      <c r="K98" s="125">
        <f t="shared" si="26"/>
        <v>50</v>
      </c>
      <c r="L98" s="79">
        <f t="shared" si="29"/>
        <v>0</v>
      </c>
      <c r="M98" s="125">
        <f t="shared" si="24"/>
        <v>50</v>
      </c>
      <c r="N98" s="79">
        <f t="shared" si="29"/>
        <v>100</v>
      </c>
      <c r="O98" s="125">
        <f t="shared" si="19"/>
        <v>150</v>
      </c>
      <c r="P98" s="79">
        <f t="shared" si="29"/>
        <v>0</v>
      </c>
      <c r="Q98" s="125">
        <f t="shared" si="20"/>
        <v>150</v>
      </c>
      <c r="R98" s="79">
        <f t="shared" si="29"/>
        <v>0</v>
      </c>
      <c r="S98" s="125">
        <f t="shared" si="21"/>
        <v>150</v>
      </c>
      <c r="T98" s="79">
        <f t="shared" si="29"/>
        <v>0</v>
      </c>
      <c r="U98" s="125">
        <f t="shared" si="22"/>
        <v>150</v>
      </c>
    </row>
    <row r="99" spans="1:21" ht="27.6" customHeight="1">
      <c r="A99" s="44" t="s">
        <v>181</v>
      </c>
      <c r="B99" s="88" t="s">
        <v>190</v>
      </c>
      <c r="C99" s="66" t="s">
        <v>115</v>
      </c>
      <c r="D99" s="66" t="s">
        <v>117</v>
      </c>
      <c r="E99" s="58" t="s">
        <v>62</v>
      </c>
      <c r="F99" s="69" t="s">
        <v>133</v>
      </c>
      <c r="G99" s="79">
        <v>50</v>
      </c>
      <c r="H99" s="79"/>
      <c r="I99" s="125">
        <f t="shared" si="25"/>
        <v>50</v>
      </c>
      <c r="J99" s="79"/>
      <c r="K99" s="125">
        <f t="shared" si="26"/>
        <v>50</v>
      </c>
      <c r="L99" s="79"/>
      <c r="M99" s="125">
        <f t="shared" si="24"/>
        <v>50</v>
      </c>
      <c r="N99" s="79">
        <v>100</v>
      </c>
      <c r="O99" s="125">
        <f t="shared" si="19"/>
        <v>150</v>
      </c>
      <c r="P99" s="79"/>
      <c r="Q99" s="125">
        <f t="shared" si="20"/>
        <v>150</v>
      </c>
      <c r="R99" s="79"/>
      <c r="S99" s="125">
        <f t="shared" si="21"/>
        <v>150</v>
      </c>
      <c r="T99" s="79"/>
      <c r="U99" s="125">
        <f t="shared" si="22"/>
        <v>150</v>
      </c>
    </row>
    <row r="100" spans="1:21" s="8" customFormat="1" ht="13.9" customHeight="1">
      <c r="A100" s="101" t="s">
        <v>107</v>
      </c>
      <c r="B100" s="98" t="s">
        <v>190</v>
      </c>
      <c r="C100" s="99" t="s">
        <v>115</v>
      </c>
      <c r="D100" s="99" t="s">
        <v>108</v>
      </c>
      <c r="E100" s="103"/>
      <c r="F100" s="99"/>
      <c r="G100" s="122">
        <f t="shared" ref="G100:T103" si="30">G101</f>
        <v>50</v>
      </c>
      <c r="H100" s="122">
        <f t="shared" si="30"/>
        <v>0</v>
      </c>
      <c r="I100" s="143">
        <f t="shared" si="25"/>
        <v>50</v>
      </c>
      <c r="J100" s="122">
        <f t="shared" si="30"/>
        <v>0</v>
      </c>
      <c r="K100" s="143">
        <f t="shared" si="26"/>
        <v>50</v>
      </c>
      <c r="L100" s="122">
        <f t="shared" si="30"/>
        <v>0</v>
      </c>
      <c r="M100" s="143">
        <f t="shared" si="24"/>
        <v>50</v>
      </c>
      <c r="N100" s="122">
        <f t="shared" si="30"/>
        <v>0</v>
      </c>
      <c r="O100" s="143">
        <f t="shared" si="19"/>
        <v>50</v>
      </c>
      <c r="P100" s="122">
        <f>P101+P105</f>
        <v>0.4</v>
      </c>
      <c r="Q100" s="143">
        <f t="shared" si="20"/>
        <v>50.4</v>
      </c>
      <c r="R100" s="122">
        <f>R101+R105</f>
        <v>0</v>
      </c>
      <c r="S100" s="143">
        <f t="shared" si="21"/>
        <v>50.4</v>
      </c>
      <c r="T100" s="122">
        <f>T101+T105</f>
        <v>0</v>
      </c>
      <c r="U100" s="143">
        <f t="shared" si="22"/>
        <v>50.4</v>
      </c>
    </row>
    <row r="101" spans="1:21" s="8" customFormat="1" ht="38.25">
      <c r="A101" s="101" t="s">
        <v>53</v>
      </c>
      <c r="B101" s="98" t="s">
        <v>190</v>
      </c>
      <c r="C101" s="99" t="s">
        <v>115</v>
      </c>
      <c r="D101" s="99" t="s">
        <v>108</v>
      </c>
      <c r="E101" s="103" t="s">
        <v>52</v>
      </c>
      <c r="F101" s="99"/>
      <c r="G101" s="122">
        <f t="shared" si="30"/>
        <v>50</v>
      </c>
      <c r="H101" s="122">
        <f t="shared" si="30"/>
        <v>0</v>
      </c>
      <c r="I101" s="125">
        <f t="shared" si="25"/>
        <v>50</v>
      </c>
      <c r="J101" s="122">
        <f t="shared" si="30"/>
        <v>0</v>
      </c>
      <c r="K101" s="125">
        <f t="shared" si="26"/>
        <v>50</v>
      </c>
      <c r="L101" s="122">
        <f t="shared" si="30"/>
        <v>0</v>
      </c>
      <c r="M101" s="125">
        <f t="shared" si="24"/>
        <v>50</v>
      </c>
      <c r="N101" s="122">
        <f t="shared" si="30"/>
        <v>0</v>
      </c>
      <c r="O101" s="125">
        <f t="shared" si="19"/>
        <v>50</v>
      </c>
      <c r="P101" s="122">
        <f t="shared" si="30"/>
        <v>0</v>
      </c>
      <c r="Q101" s="125">
        <f t="shared" si="20"/>
        <v>50</v>
      </c>
      <c r="R101" s="122">
        <f t="shared" si="30"/>
        <v>0</v>
      </c>
      <c r="S101" s="125">
        <f t="shared" si="21"/>
        <v>50</v>
      </c>
      <c r="T101" s="122">
        <f t="shared" si="30"/>
        <v>0</v>
      </c>
      <c r="U101" s="125">
        <f t="shared" si="22"/>
        <v>50</v>
      </c>
    </row>
    <row r="102" spans="1:21" ht="27.75" customHeight="1">
      <c r="A102" s="67" t="s">
        <v>55</v>
      </c>
      <c r="B102" s="88" t="s">
        <v>190</v>
      </c>
      <c r="C102" s="68" t="s">
        <v>115</v>
      </c>
      <c r="D102" s="68" t="s">
        <v>108</v>
      </c>
      <c r="E102" s="146" t="s">
        <v>54</v>
      </c>
      <c r="F102" s="68"/>
      <c r="G102" s="94">
        <f t="shared" si="30"/>
        <v>50</v>
      </c>
      <c r="H102" s="94">
        <f t="shared" si="30"/>
        <v>0</v>
      </c>
      <c r="I102" s="125">
        <f t="shared" si="25"/>
        <v>50</v>
      </c>
      <c r="J102" s="94">
        <f t="shared" si="30"/>
        <v>0</v>
      </c>
      <c r="K102" s="125">
        <f t="shared" si="26"/>
        <v>50</v>
      </c>
      <c r="L102" s="94">
        <f t="shared" si="30"/>
        <v>0</v>
      </c>
      <c r="M102" s="125">
        <f t="shared" si="24"/>
        <v>50</v>
      </c>
      <c r="N102" s="94">
        <f t="shared" si="30"/>
        <v>0</v>
      </c>
      <c r="O102" s="125">
        <f t="shared" si="19"/>
        <v>50</v>
      </c>
      <c r="P102" s="94">
        <f t="shared" si="30"/>
        <v>0</v>
      </c>
      <c r="Q102" s="125">
        <f t="shared" si="20"/>
        <v>50</v>
      </c>
      <c r="R102" s="94">
        <f t="shared" si="30"/>
        <v>0</v>
      </c>
      <c r="S102" s="125">
        <f t="shared" si="21"/>
        <v>50</v>
      </c>
      <c r="T102" s="94">
        <f t="shared" si="30"/>
        <v>0</v>
      </c>
      <c r="U102" s="125">
        <f t="shared" si="22"/>
        <v>50</v>
      </c>
    </row>
    <row r="103" spans="1:21" ht="15.75" customHeight="1">
      <c r="A103" s="67" t="s">
        <v>57</v>
      </c>
      <c r="B103" s="88" t="s">
        <v>190</v>
      </c>
      <c r="C103" s="68" t="s">
        <v>115</v>
      </c>
      <c r="D103" s="68" t="s">
        <v>108</v>
      </c>
      <c r="E103" s="58" t="s">
        <v>56</v>
      </c>
      <c r="F103" s="68"/>
      <c r="G103" s="94">
        <f t="shared" si="30"/>
        <v>50</v>
      </c>
      <c r="H103" s="94">
        <f t="shared" si="30"/>
        <v>0</v>
      </c>
      <c r="I103" s="125">
        <f t="shared" si="25"/>
        <v>50</v>
      </c>
      <c r="J103" s="94">
        <f t="shared" si="30"/>
        <v>0</v>
      </c>
      <c r="K103" s="125">
        <f t="shared" si="26"/>
        <v>50</v>
      </c>
      <c r="L103" s="94">
        <f t="shared" si="30"/>
        <v>0</v>
      </c>
      <c r="M103" s="125">
        <f t="shared" si="24"/>
        <v>50</v>
      </c>
      <c r="N103" s="94">
        <f t="shared" si="30"/>
        <v>0</v>
      </c>
      <c r="O103" s="125">
        <f t="shared" si="19"/>
        <v>50</v>
      </c>
      <c r="P103" s="94">
        <f t="shared" si="30"/>
        <v>0</v>
      </c>
      <c r="Q103" s="125">
        <f t="shared" si="20"/>
        <v>50</v>
      </c>
      <c r="R103" s="94">
        <f t="shared" si="30"/>
        <v>0</v>
      </c>
      <c r="S103" s="125">
        <f t="shared" si="21"/>
        <v>50</v>
      </c>
      <c r="T103" s="94">
        <f t="shared" si="30"/>
        <v>0</v>
      </c>
      <c r="U103" s="125">
        <f t="shared" si="22"/>
        <v>50</v>
      </c>
    </row>
    <row r="104" spans="1:21" ht="27.75" customHeight="1">
      <c r="A104" s="44" t="s">
        <v>181</v>
      </c>
      <c r="B104" s="88" t="s">
        <v>190</v>
      </c>
      <c r="C104" s="68" t="s">
        <v>115</v>
      </c>
      <c r="D104" s="68" t="s">
        <v>108</v>
      </c>
      <c r="E104" s="146" t="s">
        <v>56</v>
      </c>
      <c r="F104" s="92" t="s">
        <v>133</v>
      </c>
      <c r="G104" s="95">
        <v>50</v>
      </c>
      <c r="H104" s="95">
        <v>0</v>
      </c>
      <c r="I104" s="125">
        <f t="shared" si="25"/>
        <v>50</v>
      </c>
      <c r="J104" s="95">
        <v>0</v>
      </c>
      <c r="K104" s="125">
        <f t="shared" si="26"/>
        <v>50</v>
      </c>
      <c r="L104" s="95">
        <v>0</v>
      </c>
      <c r="M104" s="125">
        <f t="shared" si="24"/>
        <v>50</v>
      </c>
      <c r="N104" s="95">
        <v>0</v>
      </c>
      <c r="O104" s="125">
        <f t="shared" si="19"/>
        <v>50</v>
      </c>
      <c r="P104" s="95">
        <v>0</v>
      </c>
      <c r="Q104" s="125">
        <f t="shared" si="20"/>
        <v>50</v>
      </c>
      <c r="R104" s="95">
        <v>0</v>
      </c>
      <c r="S104" s="125">
        <f t="shared" si="21"/>
        <v>50</v>
      </c>
      <c r="T104" s="95">
        <v>0</v>
      </c>
      <c r="U104" s="125">
        <f t="shared" si="22"/>
        <v>50</v>
      </c>
    </row>
    <row r="105" spans="1:21" s="8" customFormat="1" ht="46.15" customHeight="1">
      <c r="A105" s="101" t="s">
        <v>256</v>
      </c>
      <c r="B105" s="98" t="s">
        <v>190</v>
      </c>
      <c r="C105" s="99" t="s">
        <v>115</v>
      </c>
      <c r="D105" s="99" t="s">
        <v>108</v>
      </c>
      <c r="E105" s="103" t="s">
        <v>255</v>
      </c>
      <c r="F105" s="141"/>
      <c r="G105" s="142"/>
      <c r="H105" s="142"/>
      <c r="I105" s="143"/>
      <c r="J105" s="142"/>
      <c r="K105" s="143"/>
      <c r="L105" s="142"/>
      <c r="M105" s="143"/>
      <c r="N105" s="142"/>
      <c r="O105" s="143"/>
      <c r="P105" s="142">
        <f>P106</f>
        <v>0.4</v>
      </c>
      <c r="Q105" s="125">
        <f t="shared" si="20"/>
        <v>0.4</v>
      </c>
      <c r="R105" s="142">
        <f>R106</f>
        <v>0</v>
      </c>
      <c r="S105" s="125">
        <f t="shared" si="21"/>
        <v>0.4</v>
      </c>
      <c r="T105" s="142">
        <f>T106</f>
        <v>0</v>
      </c>
      <c r="U105" s="125">
        <f t="shared" si="22"/>
        <v>0.4</v>
      </c>
    </row>
    <row r="106" spans="1:21">
      <c r="A106" s="44" t="s">
        <v>258</v>
      </c>
      <c r="B106" s="88" t="s">
        <v>190</v>
      </c>
      <c r="C106" s="68" t="s">
        <v>115</v>
      </c>
      <c r="D106" s="68" t="s">
        <v>108</v>
      </c>
      <c r="E106" s="146" t="s">
        <v>257</v>
      </c>
      <c r="F106" s="92"/>
      <c r="G106" s="95"/>
      <c r="H106" s="95"/>
      <c r="I106" s="125"/>
      <c r="J106" s="95"/>
      <c r="K106" s="125"/>
      <c r="L106" s="95"/>
      <c r="M106" s="125"/>
      <c r="N106" s="95"/>
      <c r="O106" s="125"/>
      <c r="P106" s="95">
        <f>P107</f>
        <v>0.4</v>
      </c>
      <c r="Q106" s="125">
        <f t="shared" si="20"/>
        <v>0.4</v>
      </c>
      <c r="R106" s="95">
        <f>R107</f>
        <v>0</v>
      </c>
      <c r="S106" s="125">
        <f t="shared" si="21"/>
        <v>0.4</v>
      </c>
      <c r="T106" s="95">
        <f>T107</f>
        <v>0</v>
      </c>
      <c r="U106" s="125">
        <f t="shared" si="22"/>
        <v>0.4</v>
      </c>
    </row>
    <row r="107" spans="1:21">
      <c r="A107" s="44" t="s">
        <v>260</v>
      </c>
      <c r="B107" s="88" t="s">
        <v>190</v>
      </c>
      <c r="C107" s="68" t="s">
        <v>115</v>
      </c>
      <c r="D107" s="68" t="s">
        <v>108</v>
      </c>
      <c r="E107" s="146" t="s">
        <v>259</v>
      </c>
      <c r="F107" s="92"/>
      <c r="G107" s="95"/>
      <c r="H107" s="95"/>
      <c r="I107" s="125"/>
      <c r="J107" s="95"/>
      <c r="K107" s="125"/>
      <c r="L107" s="95"/>
      <c r="M107" s="125"/>
      <c r="N107" s="95"/>
      <c r="O107" s="125"/>
      <c r="P107" s="95">
        <f>P108</f>
        <v>0.4</v>
      </c>
      <c r="Q107" s="125">
        <f t="shared" si="20"/>
        <v>0.4</v>
      </c>
      <c r="R107" s="95">
        <f>R108</f>
        <v>0</v>
      </c>
      <c r="S107" s="125">
        <f t="shared" si="21"/>
        <v>0.4</v>
      </c>
      <c r="T107" s="95">
        <f>T108</f>
        <v>0</v>
      </c>
      <c r="U107" s="125">
        <f t="shared" si="22"/>
        <v>0.4</v>
      </c>
    </row>
    <row r="108" spans="1:21" ht="27.75" customHeight="1">
      <c r="A108" s="44" t="s">
        <v>181</v>
      </c>
      <c r="B108" s="88" t="s">
        <v>190</v>
      </c>
      <c r="C108" s="68" t="s">
        <v>115</v>
      </c>
      <c r="D108" s="68" t="s">
        <v>108</v>
      </c>
      <c r="E108" s="146" t="s">
        <v>259</v>
      </c>
      <c r="F108" s="92" t="s">
        <v>133</v>
      </c>
      <c r="G108" s="95"/>
      <c r="H108" s="95"/>
      <c r="I108" s="125"/>
      <c r="J108" s="95"/>
      <c r="K108" s="125"/>
      <c r="L108" s="95"/>
      <c r="M108" s="125"/>
      <c r="N108" s="95"/>
      <c r="O108" s="125"/>
      <c r="P108" s="95">
        <v>0.4</v>
      </c>
      <c r="Q108" s="125">
        <f>P108</f>
        <v>0.4</v>
      </c>
      <c r="R108" s="95"/>
      <c r="S108" s="125">
        <f>R108</f>
        <v>0</v>
      </c>
      <c r="T108" s="95"/>
      <c r="U108" s="125">
        <f>T108</f>
        <v>0</v>
      </c>
    </row>
    <row r="109" spans="1:21" s="17" customFormat="1" ht="15" customHeight="1">
      <c r="A109" s="54" t="s">
        <v>144</v>
      </c>
      <c r="B109" s="87" t="s">
        <v>190</v>
      </c>
      <c r="C109" s="84" t="s">
        <v>118</v>
      </c>
      <c r="D109" s="84"/>
      <c r="E109" s="146"/>
      <c r="F109" s="59"/>
      <c r="G109" s="109">
        <f>G110+G118+G125</f>
        <v>1748.615</v>
      </c>
      <c r="H109" s="83">
        <f>H118+H125</f>
        <v>0</v>
      </c>
      <c r="I109" s="128">
        <f t="shared" si="25"/>
        <v>1748.615</v>
      </c>
      <c r="J109" s="109">
        <f>J118+J125+J110</f>
        <v>219.05517999999995</v>
      </c>
      <c r="K109" s="135">
        <f t="shared" si="26"/>
        <v>1967.6701800000001</v>
      </c>
      <c r="L109" s="109">
        <f>L118+L110+L125</f>
        <v>1720</v>
      </c>
      <c r="M109" s="135">
        <f t="shared" si="24"/>
        <v>3687.6701800000001</v>
      </c>
      <c r="N109" s="109">
        <f>N118+N110+N125</f>
        <v>524.30799999999999</v>
      </c>
      <c r="O109" s="135">
        <f t="shared" si="19"/>
        <v>4211.9781800000001</v>
      </c>
      <c r="P109" s="109">
        <f>P118+P110+P125</f>
        <v>-125.4</v>
      </c>
      <c r="Q109" s="135">
        <f t="shared" si="20"/>
        <v>4086.57818</v>
      </c>
      <c r="R109" s="109">
        <f>R118+R110+R125</f>
        <v>0</v>
      </c>
      <c r="S109" s="135">
        <f>Q109+R109</f>
        <v>4086.57818</v>
      </c>
      <c r="T109" s="109">
        <f>T118+T110+T125</f>
        <v>74.099999999999994</v>
      </c>
      <c r="U109" s="135">
        <f>S109+T109</f>
        <v>4160.6781799999999</v>
      </c>
    </row>
    <row r="110" spans="1:21" s="17" customFormat="1" ht="15" customHeight="1">
      <c r="A110" s="67" t="s">
        <v>97</v>
      </c>
      <c r="B110" s="88" t="s">
        <v>190</v>
      </c>
      <c r="C110" s="68" t="s">
        <v>118</v>
      </c>
      <c r="D110" s="68" t="s">
        <v>113</v>
      </c>
      <c r="E110" s="58"/>
      <c r="F110" s="59"/>
      <c r="G110" s="108">
        <f>G114+G113</f>
        <v>264.11500000000001</v>
      </c>
      <c r="H110" s="108">
        <f>H114+H113</f>
        <v>0</v>
      </c>
      <c r="I110" s="129">
        <f t="shared" si="25"/>
        <v>264.11500000000001</v>
      </c>
      <c r="J110" s="108">
        <f>J114+J113</f>
        <v>-114.11499999999999</v>
      </c>
      <c r="K110" s="129">
        <f t="shared" si="26"/>
        <v>150</v>
      </c>
      <c r="L110" s="108"/>
      <c r="M110" s="129">
        <f t="shared" si="24"/>
        <v>150</v>
      </c>
      <c r="N110" s="108"/>
      <c r="O110" s="129">
        <f t="shared" si="19"/>
        <v>150</v>
      </c>
      <c r="P110" s="108"/>
      <c r="Q110" s="129">
        <f t="shared" si="20"/>
        <v>150</v>
      </c>
      <c r="R110" s="108"/>
      <c r="S110" s="129">
        <f>Q110+R110</f>
        <v>150</v>
      </c>
      <c r="T110" s="108">
        <f>T111</f>
        <v>74.099999999999994</v>
      </c>
      <c r="U110" s="129">
        <f>S110+T110</f>
        <v>224.1</v>
      </c>
    </row>
    <row r="111" spans="1:21" s="17" customFormat="1" ht="28.5" customHeight="1">
      <c r="A111" s="44" t="s">
        <v>36</v>
      </c>
      <c r="B111" s="98" t="s">
        <v>190</v>
      </c>
      <c r="C111" s="99" t="s">
        <v>118</v>
      </c>
      <c r="D111" s="99" t="s">
        <v>113</v>
      </c>
      <c r="E111" s="58" t="s">
        <v>210</v>
      </c>
      <c r="F111" s="59"/>
      <c r="G111" s="108">
        <f>G112</f>
        <v>150</v>
      </c>
      <c r="H111" s="108"/>
      <c r="I111" s="129">
        <f>I112</f>
        <v>150</v>
      </c>
      <c r="J111" s="108"/>
      <c r="K111" s="129">
        <f>K112</f>
        <v>150</v>
      </c>
      <c r="L111" s="108"/>
      <c r="M111" s="129">
        <f>M112</f>
        <v>150</v>
      </c>
      <c r="N111" s="108"/>
      <c r="O111" s="129">
        <f>O112</f>
        <v>150</v>
      </c>
      <c r="P111" s="108"/>
      <c r="Q111" s="129">
        <f>Q112</f>
        <v>150</v>
      </c>
      <c r="R111" s="108"/>
      <c r="S111" s="129">
        <f>S112</f>
        <v>150</v>
      </c>
      <c r="T111" s="108">
        <f>T112</f>
        <v>74.099999999999994</v>
      </c>
      <c r="U111" s="129">
        <f>U112</f>
        <v>224.1</v>
      </c>
    </row>
    <row r="112" spans="1:21" s="17" customFormat="1" ht="15" customHeight="1">
      <c r="A112" s="67" t="s">
        <v>238</v>
      </c>
      <c r="B112" s="88" t="s">
        <v>190</v>
      </c>
      <c r="C112" s="68" t="s">
        <v>118</v>
      </c>
      <c r="D112" s="68" t="s">
        <v>113</v>
      </c>
      <c r="E112" s="58" t="s">
        <v>216</v>
      </c>
      <c r="F112" s="59"/>
      <c r="G112" s="108">
        <f>G113</f>
        <v>150</v>
      </c>
      <c r="H112" s="108">
        <f>H113</f>
        <v>0</v>
      </c>
      <c r="I112" s="125">
        <f t="shared" si="25"/>
        <v>150</v>
      </c>
      <c r="J112" s="108">
        <f>J113</f>
        <v>0</v>
      </c>
      <c r="K112" s="125">
        <f t="shared" si="26"/>
        <v>150</v>
      </c>
      <c r="L112" s="108">
        <f>L113</f>
        <v>0</v>
      </c>
      <c r="M112" s="125">
        <f>K112+L112</f>
        <v>150</v>
      </c>
      <c r="N112" s="108">
        <f>N113</f>
        <v>0</v>
      </c>
      <c r="O112" s="125">
        <f>M112+N112</f>
        <v>150</v>
      </c>
      <c r="P112" s="108">
        <f>P113</f>
        <v>0</v>
      </c>
      <c r="Q112" s="125">
        <f>O112+P112</f>
        <v>150</v>
      </c>
      <c r="R112" s="108">
        <f>R113</f>
        <v>0</v>
      </c>
      <c r="S112" s="125">
        <f>Q112+R112</f>
        <v>150</v>
      </c>
      <c r="T112" s="108">
        <f>T113</f>
        <v>74.099999999999994</v>
      </c>
      <c r="U112" s="125">
        <f>S112+T112</f>
        <v>224.1</v>
      </c>
    </row>
    <row r="113" spans="1:21" s="17" customFormat="1" ht="30" customHeight="1">
      <c r="A113" s="44" t="s">
        <v>181</v>
      </c>
      <c r="B113" s="88" t="s">
        <v>190</v>
      </c>
      <c r="C113" s="68" t="s">
        <v>118</v>
      </c>
      <c r="D113" s="68" t="s">
        <v>113</v>
      </c>
      <c r="E113" s="58" t="s">
        <v>216</v>
      </c>
      <c r="F113" s="68" t="s">
        <v>133</v>
      </c>
      <c r="G113" s="108">
        <v>150</v>
      </c>
      <c r="H113" s="83"/>
      <c r="I113" s="125">
        <f t="shared" si="25"/>
        <v>150</v>
      </c>
      <c r="J113" s="83"/>
      <c r="K113" s="125">
        <f t="shared" si="26"/>
        <v>150</v>
      </c>
      <c r="L113" s="83"/>
      <c r="M113" s="125">
        <f>K113+L113</f>
        <v>150</v>
      </c>
      <c r="N113" s="83"/>
      <c r="O113" s="125">
        <f>M113+N113</f>
        <v>150</v>
      </c>
      <c r="P113" s="83"/>
      <c r="Q113" s="125">
        <f>O113+P113</f>
        <v>150</v>
      </c>
      <c r="R113" s="83"/>
      <c r="S113" s="125">
        <f>Q113+R113</f>
        <v>150</v>
      </c>
      <c r="T113" s="96">
        <v>74.099999999999994</v>
      </c>
      <c r="U113" s="125">
        <f>S113+T113</f>
        <v>224.1</v>
      </c>
    </row>
    <row r="114" spans="1:21" s="120" customFormat="1" ht="30.75" hidden="1" customHeight="1">
      <c r="A114" s="101" t="s">
        <v>99</v>
      </c>
      <c r="B114" s="98" t="s">
        <v>190</v>
      </c>
      <c r="C114" s="99" t="s">
        <v>118</v>
      </c>
      <c r="D114" s="99" t="s">
        <v>113</v>
      </c>
      <c r="E114" s="103" t="s">
        <v>98</v>
      </c>
      <c r="F114" s="118"/>
      <c r="G114" s="119">
        <f t="shared" ref="G114:T116" si="31">G115</f>
        <v>114.11499999999999</v>
      </c>
      <c r="H114" s="119">
        <f t="shared" si="31"/>
        <v>0</v>
      </c>
      <c r="I114" s="129">
        <f t="shared" si="25"/>
        <v>114.11499999999999</v>
      </c>
      <c r="J114" s="119">
        <f t="shared" si="31"/>
        <v>-114.11499999999999</v>
      </c>
      <c r="K114" s="129">
        <f t="shared" si="26"/>
        <v>0</v>
      </c>
      <c r="L114" s="119">
        <f t="shared" si="31"/>
        <v>-114.11499999999999</v>
      </c>
      <c r="M114" s="129">
        <f>K114+L114</f>
        <v>-114.11499999999999</v>
      </c>
      <c r="N114" s="119">
        <f t="shared" si="31"/>
        <v>-114.11499999999999</v>
      </c>
      <c r="O114" s="129">
        <f>M114+N114</f>
        <v>-228.23</v>
      </c>
      <c r="P114" s="119">
        <f t="shared" si="31"/>
        <v>-114.11499999999999</v>
      </c>
      <c r="Q114" s="129">
        <f>O114+P114</f>
        <v>-342.34499999999997</v>
      </c>
      <c r="R114" s="119">
        <f t="shared" si="31"/>
        <v>-114.11499999999999</v>
      </c>
      <c r="S114" s="129">
        <f>Q114+R114</f>
        <v>-456.46</v>
      </c>
      <c r="T114" s="119">
        <f t="shared" si="31"/>
        <v>-114.11499999999999</v>
      </c>
      <c r="U114" s="129">
        <f>S114+T114</f>
        <v>-570.57499999999993</v>
      </c>
    </row>
    <row r="115" spans="1:21" s="17" customFormat="1" ht="30.75" hidden="1" customHeight="1">
      <c r="A115" s="67" t="s">
        <v>100</v>
      </c>
      <c r="B115" s="88" t="s">
        <v>190</v>
      </c>
      <c r="C115" s="68" t="s">
        <v>118</v>
      </c>
      <c r="D115" s="68" t="s">
        <v>113</v>
      </c>
      <c r="E115" s="107" t="s">
        <v>177</v>
      </c>
      <c r="F115" s="59"/>
      <c r="G115" s="108">
        <f t="shared" si="31"/>
        <v>114.11499999999999</v>
      </c>
      <c r="H115" s="108">
        <f t="shared" si="31"/>
        <v>0</v>
      </c>
      <c r="I115" s="129">
        <f t="shared" si="25"/>
        <v>114.11499999999999</v>
      </c>
      <c r="J115" s="108">
        <f t="shared" si="31"/>
        <v>-114.11499999999999</v>
      </c>
      <c r="K115" s="129">
        <f t="shared" si="26"/>
        <v>0</v>
      </c>
      <c r="L115" s="108">
        <f t="shared" si="31"/>
        <v>-114.11499999999999</v>
      </c>
      <c r="M115" s="129">
        <f>K115+L115</f>
        <v>-114.11499999999999</v>
      </c>
      <c r="N115" s="108">
        <f t="shared" si="31"/>
        <v>-114.11499999999999</v>
      </c>
      <c r="O115" s="129">
        <f>M115+N115</f>
        <v>-228.23</v>
      </c>
      <c r="P115" s="108">
        <f t="shared" si="31"/>
        <v>-114.11499999999999</v>
      </c>
      <c r="Q115" s="129">
        <f>O115+P115</f>
        <v>-342.34499999999997</v>
      </c>
      <c r="R115" s="108">
        <f t="shared" si="31"/>
        <v>-114.11499999999999</v>
      </c>
      <c r="S115" s="129">
        <f>Q115+R115</f>
        <v>-456.46</v>
      </c>
      <c r="T115" s="108">
        <f t="shared" si="31"/>
        <v>-114.11499999999999</v>
      </c>
      <c r="U115" s="129">
        <f>S115+T115</f>
        <v>-570.57499999999993</v>
      </c>
    </row>
    <row r="116" spans="1:21" s="17" customFormat="1" ht="30.75" hidden="1" customHeight="1">
      <c r="A116" s="124" t="s">
        <v>179</v>
      </c>
      <c r="B116" s="88" t="s">
        <v>190</v>
      </c>
      <c r="C116" s="68" t="s">
        <v>118</v>
      </c>
      <c r="D116" s="68" t="s">
        <v>113</v>
      </c>
      <c r="E116" s="107" t="s">
        <v>178</v>
      </c>
      <c r="F116" s="59"/>
      <c r="G116" s="108">
        <f t="shared" si="31"/>
        <v>114.11499999999999</v>
      </c>
      <c r="H116" s="108">
        <f t="shared" si="31"/>
        <v>0</v>
      </c>
      <c r="I116" s="129">
        <f t="shared" si="25"/>
        <v>114.11499999999999</v>
      </c>
      <c r="J116" s="108">
        <f t="shared" si="31"/>
        <v>-114.11499999999999</v>
      </c>
      <c r="K116" s="129">
        <f>I116+J116</f>
        <v>0</v>
      </c>
      <c r="L116" s="108">
        <f t="shared" si="31"/>
        <v>-114.11499999999999</v>
      </c>
      <c r="M116" s="129">
        <f>K116+L116</f>
        <v>-114.11499999999999</v>
      </c>
      <c r="N116" s="108">
        <f t="shared" si="31"/>
        <v>-114.11499999999999</v>
      </c>
      <c r="O116" s="129">
        <f>M116+N116</f>
        <v>-228.23</v>
      </c>
      <c r="P116" s="108">
        <f t="shared" si="31"/>
        <v>-114.11499999999999</v>
      </c>
      <c r="Q116" s="129">
        <f>O116+P116</f>
        <v>-342.34499999999997</v>
      </c>
      <c r="R116" s="108">
        <f t="shared" si="31"/>
        <v>-114.11499999999999</v>
      </c>
      <c r="S116" s="129">
        <f>Q116+R116</f>
        <v>-456.46</v>
      </c>
      <c r="T116" s="108">
        <f t="shared" si="31"/>
        <v>-114.11499999999999</v>
      </c>
      <c r="U116" s="129">
        <f>S116+T116</f>
        <v>-570.57499999999993</v>
      </c>
    </row>
    <row r="117" spans="1:21" s="17" customFormat="1" ht="30.75" hidden="1" customHeight="1">
      <c r="A117" s="44" t="s">
        <v>181</v>
      </c>
      <c r="B117" s="88" t="s">
        <v>190</v>
      </c>
      <c r="C117" s="68" t="s">
        <v>118</v>
      </c>
      <c r="D117" s="68" t="s">
        <v>113</v>
      </c>
      <c r="E117" s="107" t="s">
        <v>178</v>
      </c>
      <c r="F117" s="68" t="s">
        <v>133</v>
      </c>
      <c r="G117" s="108">
        <v>114.11499999999999</v>
      </c>
      <c r="H117" s="83"/>
      <c r="I117" s="129">
        <f t="shared" si="25"/>
        <v>114.11499999999999</v>
      </c>
      <c r="J117" s="108">
        <v>-114.11499999999999</v>
      </c>
      <c r="K117" s="129">
        <f t="shared" si="26"/>
        <v>0</v>
      </c>
      <c r="L117" s="108">
        <v>-114.11499999999999</v>
      </c>
      <c r="M117" s="129">
        <f t="shared" ref="M117:M180" si="32">K117+L117</f>
        <v>-114.11499999999999</v>
      </c>
      <c r="N117" s="108">
        <v>-114.11499999999999</v>
      </c>
      <c r="O117" s="129">
        <f t="shared" ref="O117:O140" si="33">M117+N117</f>
        <v>-228.23</v>
      </c>
      <c r="P117" s="108">
        <v>-114.11499999999999</v>
      </c>
      <c r="Q117" s="129">
        <f t="shared" ref="Q117:Q140" si="34">O117+P117</f>
        <v>-342.34499999999997</v>
      </c>
      <c r="R117" s="108">
        <v>-114.11499999999999</v>
      </c>
      <c r="S117" s="129">
        <f t="shared" ref="S117:S140" si="35">Q117+R117</f>
        <v>-456.46</v>
      </c>
      <c r="T117" s="108">
        <v>-114.11499999999999</v>
      </c>
      <c r="U117" s="129">
        <f t="shared" ref="U117:U140" si="36">S117+T117</f>
        <v>-570.57499999999993</v>
      </c>
    </row>
    <row r="118" spans="1:21" s="5" customFormat="1" ht="15.6" customHeight="1">
      <c r="A118" s="32" t="s">
        <v>120</v>
      </c>
      <c r="B118" s="88" t="s">
        <v>190</v>
      </c>
      <c r="C118" s="38" t="s">
        <v>118</v>
      </c>
      <c r="D118" s="38" t="s">
        <v>114</v>
      </c>
      <c r="E118" s="58"/>
      <c r="F118" s="38"/>
      <c r="G118" s="75">
        <f>G122</f>
        <v>150</v>
      </c>
      <c r="H118" s="75">
        <f>H123</f>
        <v>0</v>
      </c>
      <c r="I118" s="125">
        <f t="shared" si="25"/>
        <v>150</v>
      </c>
      <c r="J118" s="75">
        <f>J123</f>
        <v>0</v>
      </c>
      <c r="K118" s="125">
        <f t="shared" si="26"/>
        <v>150</v>
      </c>
      <c r="L118" s="75">
        <f>L123</f>
        <v>0</v>
      </c>
      <c r="M118" s="125">
        <f t="shared" si="32"/>
        <v>150</v>
      </c>
      <c r="N118" s="75">
        <f>N123</f>
        <v>0</v>
      </c>
      <c r="O118" s="125">
        <f t="shared" si="33"/>
        <v>150</v>
      </c>
      <c r="P118" s="75">
        <f>P123</f>
        <v>0</v>
      </c>
      <c r="Q118" s="125">
        <f t="shared" si="34"/>
        <v>150</v>
      </c>
      <c r="R118" s="75">
        <f>R123</f>
        <v>0</v>
      </c>
      <c r="S118" s="125">
        <f t="shared" si="35"/>
        <v>150</v>
      </c>
      <c r="T118" s="75">
        <f>T123</f>
        <v>0</v>
      </c>
      <c r="U118" s="125">
        <f t="shared" si="36"/>
        <v>150</v>
      </c>
    </row>
    <row r="119" spans="1:21" ht="25.5" hidden="1">
      <c r="A119" s="44" t="s">
        <v>175</v>
      </c>
      <c r="B119" s="88" t="s">
        <v>190</v>
      </c>
      <c r="C119" s="40" t="s">
        <v>118</v>
      </c>
      <c r="D119" s="40" t="s">
        <v>114</v>
      </c>
      <c r="E119" s="58"/>
      <c r="F119" s="40"/>
      <c r="G119" s="76">
        <f>G120</f>
        <v>0</v>
      </c>
      <c r="H119" s="76">
        <f>H120</f>
        <v>0</v>
      </c>
      <c r="I119" s="125">
        <f t="shared" si="25"/>
        <v>0</v>
      </c>
      <c r="J119" s="76">
        <f>J120</f>
        <v>0</v>
      </c>
      <c r="K119" s="125">
        <f t="shared" si="26"/>
        <v>0</v>
      </c>
      <c r="L119" s="76">
        <f>L120</f>
        <v>0</v>
      </c>
      <c r="M119" s="125">
        <f t="shared" si="32"/>
        <v>0</v>
      </c>
      <c r="N119" s="76">
        <f>N120</f>
        <v>0</v>
      </c>
      <c r="O119" s="125">
        <f t="shared" si="33"/>
        <v>0</v>
      </c>
      <c r="P119" s="76">
        <f>P120</f>
        <v>0</v>
      </c>
      <c r="Q119" s="125">
        <f t="shared" si="34"/>
        <v>0</v>
      </c>
      <c r="R119" s="76">
        <f>R120</f>
        <v>0</v>
      </c>
      <c r="S119" s="125">
        <f t="shared" si="35"/>
        <v>0</v>
      </c>
      <c r="T119" s="76">
        <f>T120</f>
        <v>0</v>
      </c>
      <c r="U119" s="125">
        <f t="shared" si="36"/>
        <v>0</v>
      </c>
    </row>
    <row r="120" spans="1:21" ht="25.5" hidden="1">
      <c r="A120" s="44" t="s">
        <v>145</v>
      </c>
      <c r="B120" s="88" t="s">
        <v>190</v>
      </c>
      <c r="C120" s="40" t="s">
        <v>118</v>
      </c>
      <c r="D120" s="40" t="s">
        <v>114</v>
      </c>
      <c r="E120" s="58"/>
      <c r="F120" s="40"/>
      <c r="G120" s="76">
        <f>G121</f>
        <v>0</v>
      </c>
      <c r="H120" s="76">
        <f>H121</f>
        <v>0</v>
      </c>
      <c r="I120" s="125">
        <f t="shared" si="25"/>
        <v>0</v>
      </c>
      <c r="J120" s="76">
        <f>J121</f>
        <v>0</v>
      </c>
      <c r="K120" s="125">
        <f t="shared" si="26"/>
        <v>0</v>
      </c>
      <c r="L120" s="76">
        <f>L121</f>
        <v>0</v>
      </c>
      <c r="M120" s="125">
        <f t="shared" si="32"/>
        <v>0</v>
      </c>
      <c r="N120" s="76">
        <f>N121</f>
        <v>0</v>
      </c>
      <c r="O120" s="125">
        <f t="shared" si="33"/>
        <v>0</v>
      </c>
      <c r="P120" s="76">
        <f>P121</f>
        <v>0</v>
      </c>
      <c r="Q120" s="125">
        <f t="shared" si="34"/>
        <v>0</v>
      </c>
      <c r="R120" s="76">
        <f>R121</f>
        <v>0</v>
      </c>
      <c r="S120" s="125">
        <f t="shared" si="35"/>
        <v>0</v>
      </c>
      <c r="T120" s="76">
        <f>T121</f>
        <v>0</v>
      </c>
      <c r="U120" s="125">
        <f t="shared" si="36"/>
        <v>0</v>
      </c>
    </row>
    <row r="121" spans="1:21" ht="48" hidden="1" customHeight="1">
      <c r="A121" s="44" t="s">
        <v>146</v>
      </c>
      <c r="B121" s="88" t="s">
        <v>190</v>
      </c>
      <c r="C121" s="40" t="s">
        <v>118</v>
      </c>
      <c r="D121" s="40" t="s">
        <v>114</v>
      </c>
      <c r="E121" s="58"/>
      <c r="F121" s="40"/>
      <c r="G121" s="76">
        <v>0</v>
      </c>
      <c r="H121" s="76">
        <v>0</v>
      </c>
      <c r="I121" s="125">
        <f t="shared" si="25"/>
        <v>0</v>
      </c>
      <c r="J121" s="76">
        <v>0</v>
      </c>
      <c r="K121" s="125">
        <f t="shared" si="26"/>
        <v>0</v>
      </c>
      <c r="L121" s="76">
        <v>0</v>
      </c>
      <c r="M121" s="125">
        <f t="shared" si="32"/>
        <v>0</v>
      </c>
      <c r="N121" s="76">
        <v>0</v>
      </c>
      <c r="O121" s="125">
        <f t="shared" si="33"/>
        <v>0</v>
      </c>
      <c r="P121" s="76">
        <v>0</v>
      </c>
      <c r="Q121" s="125">
        <f t="shared" si="34"/>
        <v>0</v>
      </c>
      <c r="R121" s="76">
        <v>0</v>
      </c>
      <c r="S121" s="125">
        <f t="shared" si="35"/>
        <v>0</v>
      </c>
      <c r="T121" s="76">
        <v>0</v>
      </c>
      <c r="U121" s="125">
        <f t="shared" si="36"/>
        <v>0</v>
      </c>
    </row>
    <row r="122" spans="1:21" ht="29.25" customHeight="1">
      <c r="A122" s="44" t="s">
        <v>36</v>
      </c>
      <c r="B122" s="98" t="s">
        <v>190</v>
      </c>
      <c r="C122" s="99" t="s">
        <v>118</v>
      </c>
      <c r="D122" s="99" t="s">
        <v>114</v>
      </c>
      <c r="E122" s="58" t="s">
        <v>210</v>
      </c>
      <c r="F122" s="40"/>
      <c r="G122" s="76">
        <f>G123</f>
        <v>150</v>
      </c>
      <c r="H122" s="76"/>
      <c r="I122" s="125">
        <f t="shared" si="25"/>
        <v>150</v>
      </c>
      <c r="J122" s="76"/>
      <c r="K122" s="125">
        <f t="shared" si="26"/>
        <v>150</v>
      </c>
      <c r="L122" s="76"/>
      <c r="M122" s="125">
        <f t="shared" si="32"/>
        <v>150</v>
      </c>
      <c r="N122" s="76"/>
      <c r="O122" s="125">
        <f t="shared" si="33"/>
        <v>150</v>
      </c>
      <c r="P122" s="76"/>
      <c r="Q122" s="125">
        <f t="shared" si="34"/>
        <v>150</v>
      </c>
      <c r="R122" s="76"/>
      <c r="S122" s="125">
        <f t="shared" si="35"/>
        <v>150</v>
      </c>
      <c r="T122" s="76"/>
      <c r="U122" s="125">
        <f t="shared" si="36"/>
        <v>150</v>
      </c>
    </row>
    <row r="123" spans="1:21" ht="15.6" customHeight="1">
      <c r="A123" s="44" t="s">
        <v>125</v>
      </c>
      <c r="B123" s="88" t="s">
        <v>190</v>
      </c>
      <c r="C123" s="40" t="s">
        <v>118</v>
      </c>
      <c r="D123" s="40" t="s">
        <v>114</v>
      </c>
      <c r="E123" s="58" t="s">
        <v>104</v>
      </c>
      <c r="F123" s="40"/>
      <c r="G123" s="76">
        <f>G124</f>
        <v>150</v>
      </c>
      <c r="H123" s="76">
        <f>H124</f>
        <v>0</v>
      </c>
      <c r="I123" s="125">
        <f t="shared" si="25"/>
        <v>150</v>
      </c>
      <c r="J123" s="76">
        <f>J124</f>
        <v>0</v>
      </c>
      <c r="K123" s="125">
        <f t="shared" si="26"/>
        <v>150</v>
      </c>
      <c r="L123" s="76">
        <f>L124</f>
        <v>0</v>
      </c>
      <c r="M123" s="125">
        <f t="shared" si="32"/>
        <v>150</v>
      </c>
      <c r="N123" s="76">
        <f>N124</f>
        <v>0</v>
      </c>
      <c r="O123" s="125">
        <f t="shared" si="33"/>
        <v>150</v>
      </c>
      <c r="P123" s="76">
        <f>P124</f>
        <v>0</v>
      </c>
      <c r="Q123" s="125">
        <f t="shared" si="34"/>
        <v>150</v>
      </c>
      <c r="R123" s="76">
        <f>R124</f>
        <v>0</v>
      </c>
      <c r="S123" s="125">
        <f t="shared" si="35"/>
        <v>150</v>
      </c>
      <c r="T123" s="76">
        <f>T124</f>
        <v>0</v>
      </c>
      <c r="U123" s="125">
        <f t="shared" si="36"/>
        <v>150</v>
      </c>
    </row>
    <row r="124" spans="1:21" ht="29.45" customHeight="1">
      <c r="A124" s="44" t="s">
        <v>181</v>
      </c>
      <c r="B124" s="88" t="s">
        <v>190</v>
      </c>
      <c r="C124" s="40" t="s">
        <v>118</v>
      </c>
      <c r="D124" s="40" t="s">
        <v>114</v>
      </c>
      <c r="E124" s="58" t="s">
        <v>104</v>
      </c>
      <c r="F124" s="40" t="s">
        <v>133</v>
      </c>
      <c r="G124" s="76">
        <v>150</v>
      </c>
      <c r="H124" s="76">
        <v>0</v>
      </c>
      <c r="I124" s="125">
        <f t="shared" si="25"/>
        <v>150</v>
      </c>
      <c r="J124" s="76">
        <v>0</v>
      </c>
      <c r="K124" s="125">
        <f t="shared" si="26"/>
        <v>150</v>
      </c>
      <c r="L124" s="76">
        <v>0</v>
      </c>
      <c r="M124" s="125">
        <f t="shared" si="32"/>
        <v>150</v>
      </c>
      <c r="N124" s="76">
        <v>0</v>
      </c>
      <c r="O124" s="125">
        <f t="shared" si="33"/>
        <v>150</v>
      </c>
      <c r="P124" s="76">
        <v>0</v>
      </c>
      <c r="Q124" s="125">
        <f t="shared" si="34"/>
        <v>150</v>
      </c>
      <c r="R124" s="76">
        <v>0</v>
      </c>
      <c r="S124" s="125">
        <f t="shared" si="35"/>
        <v>150</v>
      </c>
      <c r="T124" s="76">
        <v>0</v>
      </c>
      <c r="U124" s="125">
        <f t="shared" si="36"/>
        <v>150</v>
      </c>
    </row>
    <row r="125" spans="1:21" s="5" customFormat="1" ht="13.9" customHeight="1">
      <c r="A125" s="32" t="s">
        <v>112</v>
      </c>
      <c r="B125" s="88" t="s">
        <v>190</v>
      </c>
      <c r="C125" s="38" t="s">
        <v>118</v>
      </c>
      <c r="D125" s="38" t="s">
        <v>116</v>
      </c>
      <c r="E125" s="58"/>
      <c r="F125" s="38"/>
      <c r="G125" s="75">
        <f>G126+G131+G133+G135+G137+G139</f>
        <v>1334.5</v>
      </c>
      <c r="H125" s="75">
        <f>H126+H131+H133+H135+H137+H139</f>
        <v>0</v>
      </c>
      <c r="I125" s="125">
        <f t="shared" si="25"/>
        <v>1334.5</v>
      </c>
      <c r="J125" s="134">
        <f>J126+J131+J133+J135+J137+J139</f>
        <v>333.17017999999996</v>
      </c>
      <c r="K125" s="133">
        <f t="shared" si="26"/>
        <v>1667.6701800000001</v>
      </c>
      <c r="L125" s="134">
        <f>L126+L130</f>
        <v>1720</v>
      </c>
      <c r="M125" s="133">
        <f t="shared" si="32"/>
        <v>3387.6701800000001</v>
      </c>
      <c r="N125" s="134">
        <f>N126+N130</f>
        <v>524.30799999999999</v>
      </c>
      <c r="O125" s="133">
        <f t="shared" si="33"/>
        <v>3911.9781800000001</v>
      </c>
      <c r="P125" s="134">
        <f>P126+P130</f>
        <v>-125.4</v>
      </c>
      <c r="Q125" s="133">
        <f t="shared" si="34"/>
        <v>3786.57818</v>
      </c>
      <c r="R125" s="134">
        <f>R126+R130</f>
        <v>0</v>
      </c>
      <c r="S125" s="133">
        <f t="shared" si="35"/>
        <v>3786.57818</v>
      </c>
      <c r="T125" s="134">
        <f>T126+T130</f>
        <v>0</v>
      </c>
      <c r="U125" s="133">
        <f t="shared" si="36"/>
        <v>3786.57818</v>
      </c>
    </row>
    <row r="126" spans="1:21" s="8" customFormat="1" ht="40.9" customHeight="1">
      <c r="A126" s="101" t="s">
        <v>105</v>
      </c>
      <c r="B126" s="116" t="s">
        <v>190</v>
      </c>
      <c r="C126" s="99" t="s">
        <v>118</v>
      </c>
      <c r="D126" s="99" t="s">
        <v>116</v>
      </c>
      <c r="E126" s="103" t="s">
        <v>64</v>
      </c>
      <c r="F126" s="99"/>
      <c r="G126" s="117">
        <f t="shared" ref="G126:T128" si="37">G127</f>
        <v>50</v>
      </c>
      <c r="H126" s="117">
        <f t="shared" si="37"/>
        <v>0</v>
      </c>
      <c r="I126" s="125">
        <f t="shared" si="25"/>
        <v>50</v>
      </c>
      <c r="J126" s="117">
        <f t="shared" si="37"/>
        <v>150</v>
      </c>
      <c r="K126" s="125">
        <f t="shared" si="26"/>
        <v>200</v>
      </c>
      <c r="L126" s="117">
        <f t="shared" si="37"/>
        <v>0</v>
      </c>
      <c r="M126" s="125">
        <f t="shared" si="32"/>
        <v>200</v>
      </c>
      <c r="N126" s="117">
        <f t="shared" si="37"/>
        <v>0</v>
      </c>
      <c r="O126" s="125">
        <f t="shared" si="33"/>
        <v>200</v>
      </c>
      <c r="P126" s="117">
        <f t="shared" si="37"/>
        <v>0</v>
      </c>
      <c r="Q126" s="125">
        <f t="shared" si="34"/>
        <v>200</v>
      </c>
      <c r="R126" s="117">
        <f t="shared" si="37"/>
        <v>0</v>
      </c>
      <c r="S126" s="125">
        <f t="shared" si="35"/>
        <v>200</v>
      </c>
      <c r="T126" s="117">
        <f t="shared" si="37"/>
        <v>0</v>
      </c>
      <c r="U126" s="125">
        <f t="shared" si="36"/>
        <v>200</v>
      </c>
    </row>
    <row r="127" spans="1:21" s="5" customFormat="1" ht="29.25" customHeight="1">
      <c r="A127" s="67" t="s">
        <v>66</v>
      </c>
      <c r="B127" s="24" t="s">
        <v>190</v>
      </c>
      <c r="C127" s="68" t="s">
        <v>118</v>
      </c>
      <c r="D127" s="68" t="s">
        <v>116</v>
      </c>
      <c r="E127" s="58" t="s">
        <v>65</v>
      </c>
      <c r="F127" s="68"/>
      <c r="G127" s="96">
        <f t="shared" si="37"/>
        <v>50</v>
      </c>
      <c r="H127" s="96">
        <f t="shared" si="37"/>
        <v>0</v>
      </c>
      <c r="I127" s="125">
        <f t="shared" si="25"/>
        <v>50</v>
      </c>
      <c r="J127" s="96">
        <f t="shared" si="37"/>
        <v>150</v>
      </c>
      <c r="K127" s="125">
        <f t="shared" si="26"/>
        <v>200</v>
      </c>
      <c r="L127" s="96">
        <f t="shared" si="37"/>
        <v>0</v>
      </c>
      <c r="M127" s="125">
        <f t="shared" si="32"/>
        <v>200</v>
      </c>
      <c r="N127" s="96">
        <f t="shared" si="37"/>
        <v>0</v>
      </c>
      <c r="O127" s="125">
        <f t="shared" si="33"/>
        <v>200</v>
      </c>
      <c r="P127" s="96">
        <f t="shared" si="37"/>
        <v>0</v>
      </c>
      <c r="Q127" s="125">
        <f t="shared" si="34"/>
        <v>200</v>
      </c>
      <c r="R127" s="96">
        <f t="shared" si="37"/>
        <v>0</v>
      </c>
      <c r="S127" s="125">
        <f t="shared" si="35"/>
        <v>200</v>
      </c>
      <c r="T127" s="96">
        <f t="shared" si="37"/>
        <v>0</v>
      </c>
      <c r="U127" s="125">
        <f t="shared" si="36"/>
        <v>200</v>
      </c>
    </row>
    <row r="128" spans="1:21" s="5" customFormat="1" ht="21.75" customHeight="1">
      <c r="A128" s="67" t="s">
        <v>68</v>
      </c>
      <c r="B128" s="24" t="s">
        <v>190</v>
      </c>
      <c r="C128" s="68" t="s">
        <v>118</v>
      </c>
      <c r="D128" s="68" t="s">
        <v>116</v>
      </c>
      <c r="E128" s="58" t="s">
        <v>67</v>
      </c>
      <c r="F128" s="68"/>
      <c r="G128" s="96">
        <f t="shared" si="37"/>
        <v>50</v>
      </c>
      <c r="H128" s="96">
        <f t="shared" si="37"/>
        <v>0</v>
      </c>
      <c r="I128" s="125">
        <f t="shared" si="25"/>
        <v>50</v>
      </c>
      <c r="J128" s="96">
        <f t="shared" si="37"/>
        <v>150</v>
      </c>
      <c r="K128" s="125">
        <f t="shared" si="26"/>
        <v>200</v>
      </c>
      <c r="L128" s="96">
        <f t="shared" si="37"/>
        <v>0</v>
      </c>
      <c r="M128" s="125">
        <f t="shared" si="32"/>
        <v>200</v>
      </c>
      <c r="N128" s="96">
        <f t="shared" si="37"/>
        <v>0</v>
      </c>
      <c r="O128" s="125">
        <f t="shared" si="33"/>
        <v>200</v>
      </c>
      <c r="P128" s="96">
        <f t="shared" si="37"/>
        <v>0</v>
      </c>
      <c r="Q128" s="125">
        <f t="shared" si="34"/>
        <v>200</v>
      </c>
      <c r="R128" s="96">
        <f t="shared" si="37"/>
        <v>0</v>
      </c>
      <c r="S128" s="125">
        <f t="shared" si="35"/>
        <v>200</v>
      </c>
      <c r="T128" s="96">
        <f t="shared" si="37"/>
        <v>0</v>
      </c>
      <c r="U128" s="125">
        <f t="shared" si="36"/>
        <v>200</v>
      </c>
    </row>
    <row r="129" spans="1:21" s="5" customFormat="1" ht="25.9" customHeight="1">
      <c r="A129" s="44" t="s">
        <v>181</v>
      </c>
      <c r="B129" s="24" t="s">
        <v>190</v>
      </c>
      <c r="C129" s="68" t="s">
        <v>118</v>
      </c>
      <c r="D129" s="68" t="s">
        <v>116</v>
      </c>
      <c r="E129" s="58" t="s">
        <v>67</v>
      </c>
      <c r="F129" s="92" t="s">
        <v>133</v>
      </c>
      <c r="G129" s="96">
        <v>50</v>
      </c>
      <c r="H129" s="96">
        <v>0</v>
      </c>
      <c r="I129" s="125">
        <f t="shared" si="25"/>
        <v>50</v>
      </c>
      <c r="J129" s="96">
        <v>150</v>
      </c>
      <c r="K129" s="125">
        <f t="shared" si="26"/>
        <v>200</v>
      </c>
      <c r="L129" s="96"/>
      <c r="M129" s="125">
        <f t="shared" si="32"/>
        <v>200</v>
      </c>
      <c r="N129" s="96"/>
      <c r="O129" s="125">
        <f t="shared" si="33"/>
        <v>200</v>
      </c>
      <c r="P129" s="96"/>
      <c r="Q129" s="125">
        <f t="shared" si="34"/>
        <v>200</v>
      </c>
      <c r="R129" s="96"/>
      <c r="S129" s="125">
        <f t="shared" si="35"/>
        <v>200</v>
      </c>
      <c r="T129" s="96"/>
      <c r="U129" s="125">
        <f t="shared" si="36"/>
        <v>200</v>
      </c>
    </row>
    <row r="130" spans="1:21" ht="14.45" customHeight="1">
      <c r="A130" s="44" t="s">
        <v>36</v>
      </c>
      <c r="B130" s="88" t="s">
        <v>190</v>
      </c>
      <c r="C130" s="40" t="s">
        <v>118</v>
      </c>
      <c r="D130" s="40" t="s">
        <v>116</v>
      </c>
      <c r="E130" s="58" t="s">
        <v>210</v>
      </c>
      <c r="F130" s="40"/>
      <c r="G130" s="76">
        <f>G131+G133+G135+G137+G139</f>
        <v>1284.5</v>
      </c>
      <c r="H130" s="76">
        <f>H131+H133+H135+H137+H139</f>
        <v>0</v>
      </c>
      <c r="I130" s="125">
        <f t="shared" si="25"/>
        <v>1284.5</v>
      </c>
      <c r="J130" s="131">
        <f>J131+J133+J135+J137+J139</f>
        <v>183.17017999999999</v>
      </c>
      <c r="K130" s="133">
        <f t="shared" si="26"/>
        <v>1467.6701800000001</v>
      </c>
      <c r="L130" s="131">
        <f>L131+L133+L135+L137+L139</f>
        <v>1720</v>
      </c>
      <c r="M130" s="133">
        <f t="shared" si="32"/>
        <v>3187.6701800000001</v>
      </c>
      <c r="N130" s="131">
        <f>N131+N133+N135+N137+N139</f>
        <v>524.30799999999999</v>
      </c>
      <c r="O130" s="133">
        <f t="shared" si="33"/>
        <v>3711.9781800000001</v>
      </c>
      <c r="P130" s="131">
        <f>P131+P133+P135+P137+P139</f>
        <v>-125.4</v>
      </c>
      <c r="Q130" s="133">
        <f t="shared" si="34"/>
        <v>3586.57818</v>
      </c>
      <c r="R130" s="131">
        <f>R131+R133+R135+R137+R139</f>
        <v>0</v>
      </c>
      <c r="S130" s="133">
        <f t="shared" si="35"/>
        <v>3586.57818</v>
      </c>
      <c r="T130" s="131">
        <f>T131+T133+T135+T137+T139</f>
        <v>0</v>
      </c>
      <c r="U130" s="133">
        <f t="shared" si="36"/>
        <v>3586.57818</v>
      </c>
    </row>
    <row r="131" spans="1:21" ht="14.25" customHeight="1">
      <c r="A131" s="49" t="s">
        <v>69</v>
      </c>
      <c r="B131" s="88" t="s">
        <v>190</v>
      </c>
      <c r="C131" s="40" t="s">
        <v>118</v>
      </c>
      <c r="D131" s="40" t="s">
        <v>116</v>
      </c>
      <c r="E131" s="58" t="s">
        <v>217</v>
      </c>
      <c r="F131" s="48"/>
      <c r="G131" s="79">
        <f>G132</f>
        <v>60</v>
      </c>
      <c r="H131" s="79">
        <f>H132</f>
        <v>0</v>
      </c>
      <c r="I131" s="125">
        <f t="shared" si="25"/>
        <v>60</v>
      </c>
      <c r="J131" s="79">
        <f>J132</f>
        <v>0</v>
      </c>
      <c r="K131" s="125">
        <f t="shared" si="26"/>
        <v>60</v>
      </c>
      <c r="L131" s="79">
        <f>L132</f>
        <v>0</v>
      </c>
      <c r="M131" s="125">
        <f t="shared" si="32"/>
        <v>60</v>
      </c>
      <c r="N131" s="111">
        <f>N132</f>
        <v>16.248000000000001</v>
      </c>
      <c r="O131" s="129">
        <f t="shared" si="33"/>
        <v>76.248000000000005</v>
      </c>
      <c r="P131" s="111">
        <f>P132</f>
        <v>8</v>
      </c>
      <c r="Q131" s="129">
        <f t="shared" si="34"/>
        <v>84.248000000000005</v>
      </c>
      <c r="R131" s="111">
        <f>R132</f>
        <v>300.62200000000001</v>
      </c>
      <c r="S131" s="129">
        <f t="shared" si="35"/>
        <v>384.87</v>
      </c>
      <c r="T131" s="111">
        <f>T132</f>
        <v>0</v>
      </c>
      <c r="U131" s="129">
        <f t="shared" si="36"/>
        <v>384.87</v>
      </c>
    </row>
    <row r="132" spans="1:21" ht="27" customHeight="1">
      <c r="A132" s="44" t="s">
        <v>181</v>
      </c>
      <c r="B132" s="88" t="s">
        <v>190</v>
      </c>
      <c r="C132" s="40" t="s">
        <v>118</v>
      </c>
      <c r="D132" s="40" t="s">
        <v>116</v>
      </c>
      <c r="E132" s="58" t="s">
        <v>217</v>
      </c>
      <c r="F132" s="48" t="s">
        <v>133</v>
      </c>
      <c r="G132" s="79">
        <v>60</v>
      </c>
      <c r="H132" s="79">
        <v>0</v>
      </c>
      <c r="I132" s="125">
        <f t="shared" si="25"/>
        <v>60</v>
      </c>
      <c r="J132" s="79">
        <v>0</v>
      </c>
      <c r="K132" s="125">
        <f t="shared" si="26"/>
        <v>60</v>
      </c>
      <c r="L132" s="79">
        <v>0</v>
      </c>
      <c r="M132" s="125">
        <f t="shared" si="32"/>
        <v>60</v>
      </c>
      <c r="N132" s="111">
        <v>16.248000000000001</v>
      </c>
      <c r="O132" s="129">
        <f t="shared" si="33"/>
        <v>76.248000000000005</v>
      </c>
      <c r="P132" s="111">
        <v>8</v>
      </c>
      <c r="Q132" s="129">
        <f t="shared" si="34"/>
        <v>84.248000000000005</v>
      </c>
      <c r="R132" s="111">
        <v>300.62200000000001</v>
      </c>
      <c r="S132" s="129">
        <f t="shared" si="35"/>
        <v>384.87</v>
      </c>
      <c r="T132" s="111"/>
      <c r="U132" s="129">
        <f t="shared" si="36"/>
        <v>384.87</v>
      </c>
    </row>
    <row r="133" spans="1:21" s="4" customFormat="1" ht="26.45" customHeight="1">
      <c r="A133" s="36" t="s">
        <v>70</v>
      </c>
      <c r="B133" s="88" t="s">
        <v>190</v>
      </c>
      <c r="C133" s="40" t="s">
        <v>118</v>
      </c>
      <c r="D133" s="40" t="s">
        <v>116</v>
      </c>
      <c r="E133" s="58" t="s">
        <v>218</v>
      </c>
      <c r="F133" s="49"/>
      <c r="G133" s="79">
        <f>G134</f>
        <v>280</v>
      </c>
      <c r="H133" s="79">
        <f>H134</f>
        <v>0</v>
      </c>
      <c r="I133" s="125">
        <f t="shared" si="25"/>
        <v>280</v>
      </c>
      <c r="J133" s="132">
        <f>J134</f>
        <v>183.17017999999999</v>
      </c>
      <c r="K133" s="133">
        <f t="shared" si="26"/>
        <v>463.17017999999996</v>
      </c>
      <c r="L133" s="132">
        <f>L134</f>
        <v>0</v>
      </c>
      <c r="M133" s="133">
        <f t="shared" si="32"/>
        <v>463.17017999999996</v>
      </c>
      <c r="N133" s="132">
        <f>N134</f>
        <v>1064.308</v>
      </c>
      <c r="O133" s="133">
        <f t="shared" si="33"/>
        <v>1527.4781800000001</v>
      </c>
      <c r="P133" s="132">
        <f>P134</f>
        <v>0</v>
      </c>
      <c r="Q133" s="133">
        <f t="shared" si="34"/>
        <v>1527.4781800000001</v>
      </c>
      <c r="R133" s="132">
        <f>R134</f>
        <v>0</v>
      </c>
      <c r="S133" s="133">
        <f t="shared" si="35"/>
        <v>1527.4781800000001</v>
      </c>
      <c r="T133" s="132">
        <f>T134</f>
        <v>0</v>
      </c>
      <c r="U133" s="133">
        <f t="shared" si="36"/>
        <v>1527.4781800000001</v>
      </c>
    </row>
    <row r="134" spans="1:21" ht="27.6" customHeight="1">
      <c r="A134" s="44" t="s">
        <v>181</v>
      </c>
      <c r="B134" s="88" t="s">
        <v>190</v>
      </c>
      <c r="C134" s="40" t="s">
        <v>118</v>
      </c>
      <c r="D134" s="40" t="s">
        <v>116</v>
      </c>
      <c r="E134" s="58" t="s">
        <v>218</v>
      </c>
      <c r="F134" s="48" t="s">
        <v>133</v>
      </c>
      <c r="G134" s="79">
        <v>280</v>
      </c>
      <c r="H134" s="79">
        <v>0</v>
      </c>
      <c r="I134" s="125">
        <f t="shared" si="25"/>
        <v>280</v>
      </c>
      <c r="J134" s="132">
        <v>183.17017999999999</v>
      </c>
      <c r="K134" s="133">
        <f t="shared" si="26"/>
        <v>463.17017999999996</v>
      </c>
      <c r="L134" s="132"/>
      <c r="M134" s="133">
        <f t="shared" si="32"/>
        <v>463.17017999999996</v>
      </c>
      <c r="N134" s="132">
        <v>1064.308</v>
      </c>
      <c r="O134" s="133">
        <f t="shared" si="33"/>
        <v>1527.4781800000001</v>
      </c>
      <c r="P134" s="132"/>
      <c r="Q134" s="133">
        <f t="shared" si="34"/>
        <v>1527.4781800000001</v>
      </c>
      <c r="R134" s="132"/>
      <c r="S134" s="133">
        <f t="shared" si="35"/>
        <v>1527.4781800000001</v>
      </c>
      <c r="T134" s="132"/>
      <c r="U134" s="133">
        <f t="shared" si="36"/>
        <v>1527.4781800000001</v>
      </c>
    </row>
    <row r="135" spans="1:21" ht="16.149999999999999" customHeight="1">
      <c r="A135" s="49" t="s">
        <v>71</v>
      </c>
      <c r="B135" s="88" t="s">
        <v>190</v>
      </c>
      <c r="C135" s="40" t="s">
        <v>118</v>
      </c>
      <c r="D135" s="40" t="s">
        <v>116</v>
      </c>
      <c r="E135" s="58" t="s">
        <v>219</v>
      </c>
      <c r="F135" s="49"/>
      <c r="G135" s="79">
        <f>G136</f>
        <v>49</v>
      </c>
      <c r="H135" s="79">
        <f>H136</f>
        <v>0</v>
      </c>
      <c r="I135" s="125">
        <f t="shared" si="25"/>
        <v>49</v>
      </c>
      <c r="J135" s="79">
        <f>J136</f>
        <v>0</v>
      </c>
      <c r="K135" s="125">
        <f t="shared" si="26"/>
        <v>49</v>
      </c>
      <c r="L135" s="79">
        <f>L136</f>
        <v>0</v>
      </c>
      <c r="M135" s="125">
        <f t="shared" si="32"/>
        <v>49</v>
      </c>
      <c r="N135" s="79">
        <f>N136</f>
        <v>0</v>
      </c>
      <c r="O135" s="125">
        <f t="shared" si="33"/>
        <v>49</v>
      </c>
      <c r="P135" s="79">
        <f>P136</f>
        <v>-14</v>
      </c>
      <c r="Q135" s="125">
        <f t="shared" si="34"/>
        <v>35</v>
      </c>
      <c r="R135" s="79">
        <f>R136</f>
        <v>0</v>
      </c>
      <c r="S135" s="125">
        <f t="shared" si="35"/>
        <v>35</v>
      </c>
      <c r="T135" s="79">
        <f>T136</f>
        <v>0</v>
      </c>
      <c r="U135" s="125">
        <f t="shared" si="36"/>
        <v>35</v>
      </c>
    </row>
    <row r="136" spans="1:21" ht="26.45" customHeight="1">
      <c r="A136" s="44" t="s">
        <v>181</v>
      </c>
      <c r="B136" s="88" t="s">
        <v>190</v>
      </c>
      <c r="C136" s="40" t="s">
        <v>118</v>
      </c>
      <c r="D136" s="40" t="s">
        <v>116</v>
      </c>
      <c r="E136" s="58" t="s">
        <v>219</v>
      </c>
      <c r="F136" s="48" t="s">
        <v>133</v>
      </c>
      <c r="G136" s="79">
        <v>49</v>
      </c>
      <c r="H136" s="79">
        <v>0</v>
      </c>
      <c r="I136" s="125">
        <f t="shared" si="25"/>
        <v>49</v>
      </c>
      <c r="J136" s="79">
        <v>0</v>
      </c>
      <c r="K136" s="125">
        <f t="shared" si="26"/>
        <v>49</v>
      </c>
      <c r="L136" s="79">
        <v>0</v>
      </c>
      <c r="M136" s="125">
        <f t="shared" si="32"/>
        <v>49</v>
      </c>
      <c r="N136" s="79">
        <v>0</v>
      </c>
      <c r="O136" s="125">
        <f t="shared" si="33"/>
        <v>49</v>
      </c>
      <c r="P136" s="79">
        <v>-14</v>
      </c>
      <c r="Q136" s="125">
        <f t="shared" si="34"/>
        <v>35</v>
      </c>
      <c r="R136" s="79"/>
      <c r="S136" s="125">
        <f t="shared" si="35"/>
        <v>35</v>
      </c>
      <c r="T136" s="79"/>
      <c r="U136" s="125">
        <f t="shared" si="36"/>
        <v>35</v>
      </c>
    </row>
    <row r="137" spans="1:21" ht="15.6" customHeight="1">
      <c r="A137" s="44" t="s">
        <v>147</v>
      </c>
      <c r="B137" s="88" t="s">
        <v>190</v>
      </c>
      <c r="C137" s="40" t="s">
        <v>118</v>
      </c>
      <c r="D137" s="40" t="s">
        <v>116</v>
      </c>
      <c r="E137" s="58" t="s">
        <v>220</v>
      </c>
      <c r="F137" s="48"/>
      <c r="G137" s="79">
        <f>G138</f>
        <v>69.5</v>
      </c>
      <c r="H137" s="79">
        <f>H138</f>
        <v>0</v>
      </c>
      <c r="I137" s="125">
        <f t="shared" si="25"/>
        <v>69.5</v>
      </c>
      <c r="J137" s="79">
        <f>J138</f>
        <v>0</v>
      </c>
      <c r="K137" s="125">
        <f t="shared" si="26"/>
        <v>69.5</v>
      </c>
      <c r="L137" s="79">
        <f>L138</f>
        <v>0</v>
      </c>
      <c r="M137" s="125">
        <f t="shared" si="32"/>
        <v>69.5</v>
      </c>
      <c r="N137" s="79">
        <f>N138</f>
        <v>0</v>
      </c>
      <c r="O137" s="125">
        <f t="shared" si="33"/>
        <v>69.5</v>
      </c>
      <c r="P137" s="79">
        <f>P138</f>
        <v>7.1</v>
      </c>
      <c r="Q137" s="125">
        <f t="shared" si="34"/>
        <v>76.599999999999994</v>
      </c>
      <c r="R137" s="79">
        <f>R138</f>
        <v>2.6</v>
      </c>
      <c r="S137" s="125">
        <f t="shared" si="35"/>
        <v>79.199999999999989</v>
      </c>
      <c r="T137" s="79">
        <f>T138</f>
        <v>0</v>
      </c>
      <c r="U137" s="125">
        <f t="shared" si="36"/>
        <v>79.199999999999989</v>
      </c>
    </row>
    <row r="138" spans="1:21" ht="27.6" customHeight="1">
      <c r="A138" s="44" t="s">
        <v>181</v>
      </c>
      <c r="B138" s="88" t="s">
        <v>190</v>
      </c>
      <c r="C138" s="40" t="s">
        <v>118</v>
      </c>
      <c r="D138" s="40" t="s">
        <v>116</v>
      </c>
      <c r="E138" s="58" t="s">
        <v>220</v>
      </c>
      <c r="F138" s="48" t="s">
        <v>133</v>
      </c>
      <c r="G138" s="79">
        <v>69.5</v>
      </c>
      <c r="H138" s="79">
        <v>0</v>
      </c>
      <c r="I138" s="125">
        <f t="shared" si="25"/>
        <v>69.5</v>
      </c>
      <c r="J138" s="79">
        <v>0</v>
      </c>
      <c r="K138" s="125">
        <f t="shared" si="26"/>
        <v>69.5</v>
      </c>
      <c r="L138" s="79">
        <v>0</v>
      </c>
      <c r="M138" s="125">
        <f t="shared" si="32"/>
        <v>69.5</v>
      </c>
      <c r="N138" s="79">
        <v>0</v>
      </c>
      <c r="O138" s="125">
        <f t="shared" si="33"/>
        <v>69.5</v>
      </c>
      <c r="P138" s="79">
        <v>7.1</v>
      </c>
      <c r="Q138" s="125">
        <f t="shared" si="34"/>
        <v>76.599999999999994</v>
      </c>
      <c r="R138" s="79">
        <v>2.6</v>
      </c>
      <c r="S138" s="125">
        <f t="shared" si="35"/>
        <v>79.199999999999989</v>
      </c>
      <c r="T138" s="79"/>
      <c r="U138" s="125">
        <f t="shared" si="36"/>
        <v>79.199999999999989</v>
      </c>
    </row>
    <row r="139" spans="1:21" ht="27.75" customHeight="1">
      <c r="A139" s="44" t="s">
        <v>72</v>
      </c>
      <c r="B139" s="88" t="s">
        <v>190</v>
      </c>
      <c r="C139" s="40" t="s">
        <v>118</v>
      </c>
      <c r="D139" s="40" t="s">
        <v>116</v>
      </c>
      <c r="E139" s="58" t="s">
        <v>221</v>
      </c>
      <c r="F139" s="48"/>
      <c r="G139" s="79">
        <f>G140</f>
        <v>826</v>
      </c>
      <c r="H139" s="79">
        <f>H140</f>
        <v>0</v>
      </c>
      <c r="I139" s="125">
        <f t="shared" si="25"/>
        <v>826</v>
      </c>
      <c r="J139" s="79">
        <f>J140</f>
        <v>0</v>
      </c>
      <c r="K139" s="125">
        <f t="shared" si="26"/>
        <v>826</v>
      </c>
      <c r="L139" s="79">
        <f>L140</f>
        <v>1720</v>
      </c>
      <c r="M139" s="125">
        <f t="shared" si="32"/>
        <v>2546</v>
      </c>
      <c r="N139" s="111">
        <f>N140</f>
        <v>-556.24800000000005</v>
      </c>
      <c r="O139" s="125">
        <f t="shared" si="33"/>
        <v>1989.752</v>
      </c>
      <c r="P139" s="111">
        <f>P140</f>
        <v>-126.5</v>
      </c>
      <c r="Q139" s="125">
        <f t="shared" si="34"/>
        <v>1863.252</v>
      </c>
      <c r="R139" s="111">
        <f>R140</f>
        <v>-303.22199999999998</v>
      </c>
      <c r="S139" s="125">
        <f t="shared" si="35"/>
        <v>1560.03</v>
      </c>
      <c r="T139" s="111">
        <f>T140</f>
        <v>0</v>
      </c>
      <c r="U139" s="125">
        <f t="shared" si="36"/>
        <v>1560.03</v>
      </c>
    </row>
    <row r="140" spans="1:21" ht="27" customHeight="1">
      <c r="A140" s="44" t="s">
        <v>181</v>
      </c>
      <c r="B140" s="88" t="s">
        <v>190</v>
      </c>
      <c r="C140" s="40" t="s">
        <v>118</v>
      </c>
      <c r="D140" s="40" t="s">
        <v>116</v>
      </c>
      <c r="E140" s="58" t="s">
        <v>221</v>
      </c>
      <c r="F140" s="48" t="s">
        <v>133</v>
      </c>
      <c r="G140" s="79">
        <v>826</v>
      </c>
      <c r="H140" s="79"/>
      <c r="I140" s="125">
        <f t="shared" si="25"/>
        <v>826</v>
      </c>
      <c r="J140" s="79"/>
      <c r="K140" s="125">
        <f t="shared" si="26"/>
        <v>826</v>
      </c>
      <c r="L140" s="79">
        <v>1720</v>
      </c>
      <c r="M140" s="125">
        <f t="shared" si="32"/>
        <v>2546</v>
      </c>
      <c r="N140" s="111">
        <v>-556.24800000000005</v>
      </c>
      <c r="O140" s="125">
        <f t="shared" si="33"/>
        <v>1989.752</v>
      </c>
      <c r="P140" s="111">
        <v>-126.5</v>
      </c>
      <c r="Q140" s="125">
        <f t="shared" si="34"/>
        <v>1863.252</v>
      </c>
      <c r="R140" s="111">
        <v>-303.22199999999998</v>
      </c>
      <c r="S140" s="125">
        <f t="shared" si="35"/>
        <v>1560.03</v>
      </c>
      <c r="T140" s="111"/>
      <c r="U140" s="125">
        <f t="shared" si="36"/>
        <v>1560.03</v>
      </c>
    </row>
    <row r="141" spans="1:21" s="17" customFormat="1" ht="15" customHeight="1">
      <c r="A141" s="50" t="s">
        <v>148</v>
      </c>
      <c r="B141" s="87" t="s">
        <v>190</v>
      </c>
      <c r="C141" s="59" t="s">
        <v>119</v>
      </c>
      <c r="D141" s="59"/>
      <c r="E141" s="58"/>
      <c r="F141" s="55"/>
      <c r="G141" s="81">
        <f>G142</f>
        <v>4775.3100000000004</v>
      </c>
      <c r="H141" s="81">
        <f>H142+H193</f>
        <v>0</v>
      </c>
      <c r="I141" s="126">
        <f t="shared" si="25"/>
        <v>4775.3100000000004</v>
      </c>
      <c r="J141" s="81">
        <f>J142+J193</f>
        <v>0</v>
      </c>
      <c r="K141" s="126">
        <f t="shared" si="26"/>
        <v>4775.3100000000004</v>
      </c>
      <c r="L141" s="81">
        <f>L142+L193</f>
        <v>0</v>
      </c>
      <c r="M141" s="126">
        <f>M142</f>
        <v>4775.3099999999995</v>
      </c>
      <c r="N141" s="81">
        <f>N142+N193</f>
        <v>0</v>
      </c>
      <c r="O141" s="126">
        <f>O142</f>
        <v>4775.3099999999995</v>
      </c>
      <c r="P141" s="81">
        <f>P142+P193</f>
        <v>60</v>
      </c>
      <c r="Q141" s="126">
        <f>Q142</f>
        <v>4835.3099999999995</v>
      </c>
      <c r="R141" s="81">
        <f>R142+R193</f>
        <v>0</v>
      </c>
      <c r="S141" s="126">
        <f>S142</f>
        <v>4835.3099999999995</v>
      </c>
      <c r="T141" s="81">
        <f>T142+T189</f>
        <v>40</v>
      </c>
      <c r="U141" s="126">
        <f>S141+T141</f>
        <v>4875.3099999999995</v>
      </c>
    </row>
    <row r="142" spans="1:21" s="5" customFormat="1" ht="15" customHeight="1">
      <c r="A142" s="53" t="s">
        <v>149</v>
      </c>
      <c r="B142" s="88" t="s">
        <v>190</v>
      </c>
      <c r="C142" s="38" t="s">
        <v>119</v>
      </c>
      <c r="D142" s="38" t="s">
        <v>113</v>
      </c>
      <c r="E142" s="58"/>
      <c r="F142" s="46"/>
      <c r="G142" s="78">
        <f>G143+G149</f>
        <v>4775.3100000000004</v>
      </c>
      <c r="H142" s="78">
        <f>H143+H170+H184</f>
        <v>0</v>
      </c>
      <c r="I142" s="125">
        <f t="shared" si="25"/>
        <v>4775.3100000000004</v>
      </c>
      <c r="J142" s="78">
        <f>J143+J170+J184</f>
        <v>0</v>
      </c>
      <c r="K142" s="125">
        <f t="shared" si="26"/>
        <v>4775.3100000000004</v>
      </c>
      <c r="L142" s="78">
        <f>L143+L170+L184</f>
        <v>0</v>
      </c>
      <c r="M142" s="125">
        <f>M143+M148</f>
        <v>4775.3099999999995</v>
      </c>
      <c r="N142" s="78">
        <f>N143+N170+N184</f>
        <v>0</v>
      </c>
      <c r="O142" s="125">
        <f>O143+O148</f>
        <v>4775.3099999999995</v>
      </c>
      <c r="P142" s="78">
        <f>P143+P170+P184</f>
        <v>60</v>
      </c>
      <c r="Q142" s="125">
        <f>Q143+Q148</f>
        <v>4835.3099999999995</v>
      </c>
      <c r="R142" s="78">
        <f>R143+R170+R184</f>
        <v>0</v>
      </c>
      <c r="S142" s="125">
        <f>S143+S148</f>
        <v>4835.3099999999995</v>
      </c>
      <c r="T142" s="78">
        <f>T143+T148</f>
        <v>0</v>
      </c>
      <c r="U142" s="125">
        <f>U143+U148</f>
        <v>4835.3100000000004</v>
      </c>
    </row>
    <row r="143" spans="1:21" ht="27" customHeight="1">
      <c r="A143" s="60" t="s">
        <v>36</v>
      </c>
      <c r="B143" s="88" t="s">
        <v>190</v>
      </c>
      <c r="C143" s="40" t="s">
        <v>119</v>
      </c>
      <c r="D143" s="40" t="s">
        <v>113</v>
      </c>
      <c r="E143" s="107" t="s">
        <v>210</v>
      </c>
      <c r="F143" s="48"/>
      <c r="G143" s="79">
        <f>G144</f>
        <v>103</v>
      </c>
      <c r="H143" s="79">
        <f>H146+H149+H144</f>
        <v>0</v>
      </c>
      <c r="I143" s="125">
        <f t="shared" si="25"/>
        <v>103</v>
      </c>
      <c r="J143" s="79">
        <f>J146+J149+J144</f>
        <v>0</v>
      </c>
      <c r="K143" s="125">
        <f t="shared" si="26"/>
        <v>103</v>
      </c>
      <c r="L143" s="79">
        <f>L146+L149+L144</f>
        <v>0</v>
      </c>
      <c r="M143" s="125">
        <f>M144</f>
        <v>8</v>
      </c>
      <c r="N143" s="79">
        <f>N146+N149+N144</f>
        <v>0</v>
      </c>
      <c r="O143" s="125">
        <f>O144</f>
        <v>8</v>
      </c>
      <c r="P143" s="79">
        <f>P146+P149+P144</f>
        <v>60</v>
      </c>
      <c r="Q143" s="125">
        <f>Q144</f>
        <v>8</v>
      </c>
      <c r="R143" s="79">
        <f>R146+R149+R144</f>
        <v>0</v>
      </c>
      <c r="S143" s="125">
        <f>S144</f>
        <v>8</v>
      </c>
      <c r="T143" s="79">
        <f>T146+T149+T144</f>
        <v>0</v>
      </c>
      <c r="U143" s="125">
        <f>U144</f>
        <v>8</v>
      </c>
    </row>
    <row r="144" spans="1:21" ht="15.6" customHeight="1">
      <c r="A144" s="60" t="s">
        <v>73</v>
      </c>
      <c r="B144" s="88" t="s">
        <v>190</v>
      </c>
      <c r="C144" s="40" t="s">
        <v>156</v>
      </c>
      <c r="D144" s="40" t="s">
        <v>113</v>
      </c>
      <c r="E144" s="58" t="s">
        <v>222</v>
      </c>
      <c r="F144" s="48"/>
      <c r="G144" s="79">
        <f>G145</f>
        <v>103</v>
      </c>
      <c r="H144" s="79">
        <f>H145</f>
        <v>-95</v>
      </c>
      <c r="I144" s="125">
        <f t="shared" si="25"/>
        <v>8</v>
      </c>
      <c r="J144" s="79">
        <f>J145</f>
        <v>0</v>
      </c>
      <c r="K144" s="125">
        <f t="shared" si="26"/>
        <v>8</v>
      </c>
      <c r="L144" s="79">
        <f>L145</f>
        <v>0</v>
      </c>
      <c r="M144" s="125">
        <f t="shared" si="32"/>
        <v>8</v>
      </c>
      <c r="N144" s="79">
        <f>N145</f>
        <v>0</v>
      </c>
      <c r="O144" s="125">
        <f>M144+N144</f>
        <v>8</v>
      </c>
      <c r="P144" s="79">
        <f>P145</f>
        <v>0</v>
      </c>
      <c r="Q144" s="125">
        <f>O144+P144</f>
        <v>8</v>
      </c>
      <c r="R144" s="79">
        <f>R145</f>
        <v>0</v>
      </c>
      <c r="S144" s="125">
        <f>Q144+R144</f>
        <v>8</v>
      </c>
      <c r="T144" s="79">
        <f>T145</f>
        <v>0</v>
      </c>
      <c r="U144" s="125">
        <f>S144+T144</f>
        <v>8</v>
      </c>
    </row>
    <row r="145" spans="1:21" ht="26.45" customHeight="1">
      <c r="A145" s="44" t="s">
        <v>181</v>
      </c>
      <c r="B145" s="88" t="s">
        <v>190</v>
      </c>
      <c r="C145" s="40" t="s">
        <v>119</v>
      </c>
      <c r="D145" s="40" t="s">
        <v>113</v>
      </c>
      <c r="E145" s="58" t="s">
        <v>222</v>
      </c>
      <c r="F145" s="40" t="s">
        <v>133</v>
      </c>
      <c r="G145" s="79">
        <v>103</v>
      </c>
      <c r="H145" s="79">
        <v>-95</v>
      </c>
      <c r="I145" s="125">
        <f t="shared" si="25"/>
        <v>8</v>
      </c>
      <c r="J145" s="79"/>
      <c r="K145" s="125">
        <f t="shared" si="26"/>
        <v>8</v>
      </c>
      <c r="L145" s="79"/>
      <c r="M145" s="125">
        <f t="shared" si="32"/>
        <v>8</v>
      </c>
      <c r="N145" s="79"/>
      <c r="O145" s="125">
        <f>M145+N145</f>
        <v>8</v>
      </c>
      <c r="P145" s="79"/>
      <c r="Q145" s="125">
        <f>O145+P145</f>
        <v>8</v>
      </c>
      <c r="R145" s="79"/>
      <c r="S145" s="125">
        <f>Q145+R145</f>
        <v>8</v>
      </c>
      <c r="T145" s="79"/>
      <c r="U145" s="125">
        <f>S145+T145</f>
        <v>8</v>
      </c>
    </row>
    <row r="146" spans="1:21" ht="28.15" hidden="1" customHeight="1">
      <c r="A146" s="44" t="s">
        <v>150</v>
      </c>
      <c r="B146" s="88" t="s">
        <v>190</v>
      </c>
      <c r="C146" s="40" t="s">
        <v>119</v>
      </c>
      <c r="D146" s="40" t="s">
        <v>113</v>
      </c>
      <c r="E146" s="58" t="s">
        <v>32</v>
      </c>
      <c r="F146" s="48"/>
      <c r="G146" s="79">
        <f>G147</f>
        <v>0</v>
      </c>
      <c r="H146" s="79">
        <f>H147</f>
        <v>0</v>
      </c>
      <c r="I146" s="125">
        <f t="shared" si="25"/>
        <v>0</v>
      </c>
      <c r="J146" s="79">
        <f>J147</f>
        <v>0</v>
      </c>
      <c r="K146" s="125">
        <f t="shared" si="26"/>
        <v>0</v>
      </c>
      <c r="L146" s="79">
        <f>L147</f>
        <v>0</v>
      </c>
      <c r="M146" s="125">
        <f t="shared" si="32"/>
        <v>0</v>
      </c>
      <c r="N146" s="79">
        <f>N147</f>
        <v>0</v>
      </c>
      <c r="O146" s="125">
        <f>M146+N146</f>
        <v>0</v>
      </c>
      <c r="P146" s="79">
        <f>P147</f>
        <v>0</v>
      </c>
      <c r="Q146" s="125">
        <f>O146+P146</f>
        <v>0</v>
      </c>
      <c r="R146" s="79">
        <f>R147</f>
        <v>0</v>
      </c>
      <c r="S146" s="125">
        <f>Q146+R146</f>
        <v>0</v>
      </c>
      <c r="T146" s="79">
        <f>T147</f>
        <v>0</v>
      </c>
      <c r="U146" s="125">
        <f>S146+T146</f>
        <v>0</v>
      </c>
    </row>
    <row r="147" spans="1:21" ht="16.5" hidden="1" customHeight="1">
      <c r="A147" s="44" t="s">
        <v>151</v>
      </c>
      <c r="B147" s="88" t="s">
        <v>190</v>
      </c>
      <c r="C147" s="40" t="s">
        <v>119</v>
      </c>
      <c r="D147" s="40" t="s">
        <v>113</v>
      </c>
      <c r="E147" s="58" t="s">
        <v>32</v>
      </c>
      <c r="F147" s="48" t="s">
        <v>126</v>
      </c>
      <c r="G147" s="79"/>
      <c r="H147" s="79"/>
      <c r="I147" s="125">
        <f t="shared" ref="I147:I213" si="38">G147+H147</f>
        <v>0</v>
      </c>
      <c r="J147" s="79"/>
      <c r="K147" s="125">
        <f t="shared" ref="K147:K213" si="39">I147+J147</f>
        <v>0</v>
      </c>
      <c r="L147" s="79"/>
      <c r="M147" s="125">
        <f t="shared" si="32"/>
        <v>0</v>
      </c>
      <c r="N147" s="79"/>
      <c r="O147" s="125">
        <f>M147+N147</f>
        <v>0</v>
      </c>
      <c r="P147" s="79"/>
      <c r="Q147" s="125">
        <f>O147+P147</f>
        <v>0</v>
      </c>
      <c r="R147" s="79"/>
      <c r="S147" s="125">
        <f>Q147+R147</f>
        <v>0</v>
      </c>
      <c r="T147" s="79"/>
      <c r="U147" s="125">
        <f>S147+T147</f>
        <v>0</v>
      </c>
    </row>
    <row r="148" spans="1:21" ht="39.75" customHeight="1">
      <c r="A148" s="44" t="s">
        <v>19</v>
      </c>
      <c r="B148" s="88" t="s">
        <v>190</v>
      </c>
      <c r="C148" s="40" t="s">
        <v>119</v>
      </c>
      <c r="D148" s="40" t="s">
        <v>113</v>
      </c>
      <c r="E148" s="58" t="s">
        <v>203</v>
      </c>
      <c r="F148" s="48"/>
      <c r="G148" s="79">
        <f>G149</f>
        <v>4672.3100000000004</v>
      </c>
      <c r="H148" s="79"/>
      <c r="I148" s="125">
        <f t="shared" si="38"/>
        <v>4672.3100000000004</v>
      </c>
      <c r="J148" s="79"/>
      <c r="K148" s="125">
        <f t="shared" si="39"/>
        <v>4672.3100000000004</v>
      </c>
      <c r="L148" s="79"/>
      <c r="M148" s="125">
        <f>M149</f>
        <v>4767.3099999999995</v>
      </c>
      <c r="N148" s="79"/>
      <c r="O148" s="125">
        <f>O149</f>
        <v>4767.3099999999995</v>
      </c>
      <c r="P148" s="79"/>
      <c r="Q148" s="125">
        <f>Q149</f>
        <v>4827.3099999999995</v>
      </c>
      <c r="R148" s="79"/>
      <c r="S148" s="125">
        <f>S149</f>
        <v>4827.3099999999995</v>
      </c>
      <c r="T148" s="79">
        <f>T149</f>
        <v>0</v>
      </c>
      <c r="U148" s="125">
        <f>U149</f>
        <v>4827.3100000000004</v>
      </c>
    </row>
    <row r="149" spans="1:21" ht="15.75" customHeight="1">
      <c r="A149" s="44" t="s">
        <v>74</v>
      </c>
      <c r="B149" s="88" t="s">
        <v>190</v>
      </c>
      <c r="C149" s="40" t="s">
        <v>119</v>
      </c>
      <c r="D149" s="40" t="s">
        <v>113</v>
      </c>
      <c r="E149" s="58" t="s">
        <v>223</v>
      </c>
      <c r="F149" s="48"/>
      <c r="G149" s="79">
        <f>G151+G153</f>
        <v>4672.3100000000004</v>
      </c>
      <c r="H149" s="79">
        <f>H158+H159+H164+H165+H166+H167</f>
        <v>95</v>
      </c>
      <c r="I149" s="125">
        <f t="shared" si="38"/>
        <v>4767.3100000000004</v>
      </c>
      <c r="J149" s="79">
        <f>J158+J159+J164+J165+J166+J167</f>
        <v>0</v>
      </c>
      <c r="K149" s="125">
        <f t="shared" si="39"/>
        <v>4767.3100000000004</v>
      </c>
      <c r="L149" s="79">
        <f>L158+L159+L164+L165+L166+L167</f>
        <v>0</v>
      </c>
      <c r="M149" s="125">
        <f>M156+M163+M170+M177+M184</f>
        <v>4767.3099999999995</v>
      </c>
      <c r="N149" s="79">
        <f>N158+N159+N164+N165+N166+N167</f>
        <v>0</v>
      </c>
      <c r="O149" s="125">
        <f>O156+O163+O170+O177+O184</f>
        <v>4767.3099999999995</v>
      </c>
      <c r="P149" s="79">
        <f>P158+P159+P164+P165+P166+P167</f>
        <v>60</v>
      </c>
      <c r="Q149" s="125">
        <f>Q156+Q163+Q170+Q177+Q184</f>
        <v>4827.3099999999995</v>
      </c>
      <c r="R149" s="79">
        <f>R158+R159+R164+R165+R166+R167</f>
        <v>0</v>
      </c>
      <c r="S149" s="125">
        <f>S156+S163+S170+S177+S184</f>
        <v>4827.3099999999995</v>
      </c>
      <c r="T149" s="79">
        <f>T156+T163+T170+T177+T184</f>
        <v>0</v>
      </c>
      <c r="U149" s="125">
        <f>U156+U163+U170+U177+U184</f>
        <v>4827.3100000000004</v>
      </c>
    </row>
    <row r="150" spans="1:21" ht="25.9" hidden="1" customHeight="1">
      <c r="A150" s="101" t="s">
        <v>75</v>
      </c>
      <c r="B150" s="98" t="s">
        <v>190</v>
      </c>
      <c r="C150" s="99" t="s">
        <v>119</v>
      </c>
      <c r="D150" s="99" t="s">
        <v>113</v>
      </c>
      <c r="E150" s="123" t="s">
        <v>224</v>
      </c>
      <c r="F150" s="106"/>
      <c r="G150" s="104">
        <f>G151</f>
        <v>3797.86</v>
      </c>
      <c r="H150" s="104"/>
      <c r="I150" s="125">
        <f t="shared" si="38"/>
        <v>3797.86</v>
      </c>
      <c r="J150" s="104"/>
      <c r="K150" s="125">
        <f t="shared" si="39"/>
        <v>3797.86</v>
      </c>
      <c r="L150" s="104"/>
      <c r="M150" s="125">
        <f t="shared" si="32"/>
        <v>3797.86</v>
      </c>
      <c r="N150" s="104"/>
      <c r="O150" s="125">
        <f t="shared" ref="O150:O162" si="40">M150+N150</f>
        <v>3797.86</v>
      </c>
      <c r="P150" s="104"/>
      <c r="Q150" s="125">
        <f t="shared" ref="Q150:Q162" si="41">O150+P150</f>
        <v>3797.86</v>
      </c>
      <c r="R150" s="104"/>
      <c r="S150" s="125">
        <f t="shared" ref="S150:S162" si="42">Q150+R150</f>
        <v>3797.86</v>
      </c>
      <c r="T150" s="104"/>
      <c r="U150" s="125">
        <f t="shared" ref="U150:U162" si="43">S150+T150</f>
        <v>3797.86</v>
      </c>
    </row>
    <row r="151" spans="1:21" ht="40.15" hidden="1" customHeight="1">
      <c r="A151" s="101" t="s">
        <v>192</v>
      </c>
      <c r="B151" s="98" t="s">
        <v>190</v>
      </c>
      <c r="C151" s="99" t="s">
        <v>119</v>
      </c>
      <c r="D151" s="99" t="s">
        <v>113</v>
      </c>
      <c r="E151" s="123" t="s">
        <v>224</v>
      </c>
      <c r="F151" s="106" t="s">
        <v>191</v>
      </c>
      <c r="G151" s="104">
        <f>G155+G169+G183</f>
        <v>3797.86</v>
      </c>
      <c r="H151" s="104"/>
      <c r="I151" s="125">
        <f t="shared" si="38"/>
        <v>3797.86</v>
      </c>
      <c r="J151" s="104"/>
      <c r="K151" s="125">
        <f t="shared" si="39"/>
        <v>3797.86</v>
      </c>
      <c r="L151" s="104"/>
      <c r="M151" s="125">
        <f t="shared" si="32"/>
        <v>3797.86</v>
      </c>
      <c r="N151" s="104"/>
      <c r="O151" s="125">
        <f t="shared" si="40"/>
        <v>3797.86</v>
      </c>
      <c r="P151" s="104"/>
      <c r="Q151" s="125">
        <f t="shared" si="41"/>
        <v>3797.86</v>
      </c>
      <c r="R151" s="104"/>
      <c r="S151" s="125">
        <f t="shared" si="42"/>
        <v>3797.86</v>
      </c>
      <c r="T151" s="104"/>
      <c r="U151" s="125">
        <f t="shared" si="43"/>
        <v>3797.86</v>
      </c>
    </row>
    <row r="152" spans="1:21" ht="30.6" hidden="1" customHeight="1">
      <c r="A152" s="101" t="s">
        <v>82</v>
      </c>
      <c r="B152" s="98" t="s">
        <v>190</v>
      </c>
      <c r="C152" s="99" t="s">
        <v>119</v>
      </c>
      <c r="D152" s="99" t="s">
        <v>113</v>
      </c>
      <c r="E152" s="123" t="s">
        <v>225</v>
      </c>
      <c r="F152" s="106"/>
      <c r="G152" s="104">
        <f>G153</f>
        <v>874.45</v>
      </c>
      <c r="H152" s="104"/>
      <c r="I152" s="125">
        <f t="shared" si="38"/>
        <v>874.45</v>
      </c>
      <c r="J152" s="104"/>
      <c r="K152" s="125">
        <f t="shared" si="39"/>
        <v>874.45</v>
      </c>
      <c r="L152" s="104"/>
      <c r="M152" s="125">
        <f t="shared" si="32"/>
        <v>874.45</v>
      </c>
      <c r="N152" s="104"/>
      <c r="O152" s="125">
        <f t="shared" si="40"/>
        <v>874.45</v>
      </c>
      <c r="P152" s="104"/>
      <c r="Q152" s="125">
        <f t="shared" si="41"/>
        <v>874.45</v>
      </c>
      <c r="R152" s="104"/>
      <c r="S152" s="125">
        <f t="shared" si="42"/>
        <v>874.45</v>
      </c>
      <c r="T152" s="104"/>
      <c r="U152" s="125">
        <f t="shared" si="43"/>
        <v>874.45</v>
      </c>
    </row>
    <row r="153" spans="1:21" ht="28.9" hidden="1" customHeight="1">
      <c r="A153" s="101" t="s">
        <v>194</v>
      </c>
      <c r="B153" s="98" t="s">
        <v>190</v>
      </c>
      <c r="C153" s="99" t="s">
        <v>119</v>
      </c>
      <c r="D153" s="99" t="s">
        <v>113</v>
      </c>
      <c r="E153" s="123" t="s">
        <v>225</v>
      </c>
      <c r="F153" s="99" t="s">
        <v>23</v>
      </c>
      <c r="G153" s="104">
        <f>G162+G176</f>
        <v>874.45</v>
      </c>
      <c r="H153" s="104"/>
      <c r="I153" s="125">
        <f t="shared" si="38"/>
        <v>874.45</v>
      </c>
      <c r="J153" s="104"/>
      <c r="K153" s="125">
        <f t="shared" si="39"/>
        <v>874.45</v>
      </c>
      <c r="L153" s="104"/>
      <c r="M153" s="125">
        <f t="shared" si="32"/>
        <v>874.45</v>
      </c>
      <c r="N153" s="104"/>
      <c r="O153" s="125">
        <f t="shared" si="40"/>
        <v>874.45</v>
      </c>
      <c r="P153" s="104"/>
      <c r="Q153" s="125">
        <f t="shared" si="41"/>
        <v>874.45</v>
      </c>
      <c r="R153" s="104"/>
      <c r="S153" s="125">
        <f t="shared" si="42"/>
        <v>874.45</v>
      </c>
      <c r="T153" s="104"/>
      <c r="U153" s="125">
        <f t="shared" si="43"/>
        <v>874.45</v>
      </c>
    </row>
    <row r="154" spans="1:21" ht="28.5" hidden="1" customHeight="1">
      <c r="A154" s="44" t="s">
        <v>75</v>
      </c>
      <c r="B154" s="88" t="s">
        <v>190</v>
      </c>
      <c r="C154" s="40" t="s">
        <v>119</v>
      </c>
      <c r="D154" s="40" t="s">
        <v>113</v>
      </c>
      <c r="E154" s="115" t="s">
        <v>76</v>
      </c>
      <c r="F154" s="48"/>
      <c r="G154" s="79">
        <f>G156+G170+G184</f>
        <v>3797.86</v>
      </c>
      <c r="H154" s="79"/>
      <c r="I154" s="125">
        <f t="shared" si="38"/>
        <v>3797.86</v>
      </c>
      <c r="J154" s="79"/>
      <c r="K154" s="125">
        <f t="shared" si="39"/>
        <v>3797.86</v>
      </c>
      <c r="L154" s="79"/>
      <c r="M154" s="125">
        <f t="shared" si="32"/>
        <v>3797.86</v>
      </c>
      <c r="N154" s="79"/>
      <c r="O154" s="125">
        <f t="shared" si="40"/>
        <v>3797.86</v>
      </c>
      <c r="P154" s="79"/>
      <c r="Q154" s="125">
        <f t="shared" si="41"/>
        <v>3797.86</v>
      </c>
      <c r="R154" s="79"/>
      <c r="S154" s="125">
        <f t="shared" si="42"/>
        <v>3797.86</v>
      </c>
      <c r="T154" s="79"/>
      <c r="U154" s="125">
        <f t="shared" si="43"/>
        <v>3797.86</v>
      </c>
    </row>
    <row r="155" spans="1:21" ht="42.6" hidden="1" customHeight="1">
      <c r="A155" s="44" t="s">
        <v>192</v>
      </c>
      <c r="B155" s="88" t="s">
        <v>190</v>
      </c>
      <c r="C155" s="40" t="s">
        <v>119</v>
      </c>
      <c r="D155" s="40" t="s">
        <v>113</v>
      </c>
      <c r="E155" s="115" t="s">
        <v>76</v>
      </c>
      <c r="F155" s="48" t="s">
        <v>191</v>
      </c>
      <c r="G155" s="79">
        <f>G156</f>
        <v>2682.3</v>
      </c>
      <c r="H155" s="79"/>
      <c r="I155" s="125">
        <f t="shared" si="38"/>
        <v>2682.3</v>
      </c>
      <c r="J155" s="79"/>
      <c r="K155" s="125">
        <f t="shared" si="39"/>
        <v>2682.3</v>
      </c>
      <c r="L155" s="79"/>
      <c r="M155" s="125">
        <f t="shared" si="32"/>
        <v>2682.3</v>
      </c>
      <c r="N155" s="79"/>
      <c r="O155" s="125">
        <f t="shared" si="40"/>
        <v>2682.3</v>
      </c>
      <c r="P155" s="79"/>
      <c r="Q155" s="125">
        <f t="shared" si="41"/>
        <v>2682.3</v>
      </c>
      <c r="R155" s="79"/>
      <c r="S155" s="125">
        <f t="shared" si="42"/>
        <v>2682.3</v>
      </c>
      <c r="T155" s="79"/>
      <c r="U155" s="125">
        <f t="shared" si="43"/>
        <v>2682.3</v>
      </c>
    </row>
    <row r="156" spans="1:21" ht="16.5" customHeight="1">
      <c r="A156" s="44" t="s">
        <v>77</v>
      </c>
      <c r="B156" s="88" t="s">
        <v>190</v>
      </c>
      <c r="C156" s="40" t="s">
        <v>119</v>
      </c>
      <c r="D156" s="40" t="s">
        <v>113</v>
      </c>
      <c r="E156" s="103" t="s">
        <v>226</v>
      </c>
      <c r="F156" s="48"/>
      <c r="G156" s="79">
        <f>G157</f>
        <v>2682.3</v>
      </c>
      <c r="H156" s="79"/>
      <c r="I156" s="125">
        <f t="shared" si="38"/>
        <v>2682.3</v>
      </c>
      <c r="J156" s="79"/>
      <c r="K156" s="125">
        <f t="shared" si="39"/>
        <v>2682.3</v>
      </c>
      <c r="L156" s="79"/>
      <c r="M156" s="125">
        <f t="shared" si="32"/>
        <v>2682.3</v>
      </c>
      <c r="N156" s="79"/>
      <c r="O156" s="125">
        <f t="shared" si="40"/>
        <v>2682.3</v>
      </c>
      <c r="P156" s="79"/>
      <c r="Q156" s="125">
        <f t="shared" si="41"/>
        <v>2682.3</v>
      </c>
      <c r="R156" s="79"/>
      <c r="S156" s="125">
        <f t="shared" si="42"/>
        <v>2682.3</v>
      </c>
      <c r="T156" s="79">
        <f>T157</f>
        <v>-48.96</v>
      </c>
      <c r="U156" s="125">
        <f t="shared" si="43"/>
        <v>2633.34</v>
      </c>
    </row>
    <row r="157" spans="1:21" ht="16.5" customHeight="1">
      <c r="A157" s="44" t="s">
        <v>78</v>
      </c>
      <c r="B157" s="88" t="s">
        <v>190</v>
      </c>
      <c r="C157" s="40" t="s">
        <v>119</v>
      </c>
      <c r="D157" s="40" t="s">
        <v>113</v>
      </c>
      <c r="E157" s="58" t="s">
        <v>226</v>
      </c>
      <c r="F157" s="106" t="s">
        <v>176</v>
      </c>
      <c r="G157" s="79">
        <f>G158+G159+G160</f>
        <v>2682.3</v>
      </c>
      <c r="H157" s="79"/>
      <c r="I157" s="125">
        <f t="shared" si="38"/>
        <v>2682.3</v>
      </c>
      <c r="J157" s="79"/>
      <c r="K157" s="125">
        <f t="shared" si="39"/>
        <v>2682.3</v>
      </c>
      <c r="L157" s="79"/>
      <c r="M157" s="125">
        <f t="shared" si="32"/>
        <v>2682.3</v>
      </c>
      <c r="N157" s="79"/>
      <c r="O157" s="125">
        <f t="shared" si="40"/>
        <v>2682.3</v>
      </c>
      <c r="P157" s="79"/>
      <c r="Q157" s="125">
        <f t="shared" si="41"/>
        <v>2682.3</v>
      </c>
      <c r="R157" s="79"/>
      <c r="S157" s="125">
        <f t="shared" si="42"/>
        <v>2682.3</v>
      </c>
      <c r="T157" s="79">
        <f>T158+T159+T160</f>
        <v>-48.96</v>
      </c>
      <c r="U157" s="125">
        <f t="shared" si="43"/>
        <v>2633.34</v>
      </c>
    </row>
    <row r="158" spans="1:21">
      <c r="A158" s="44" t="s">
        <v>79</v>
      </c>
      <c r="B158" s="88" t="s">
        <v>190</v>
      </c>
      <c r="C158" s="40" t="s">
        <v>119</v>
      </c>
      <c r="D158" s="40" t="s">
        <v>113</v>
      </c>
      <c r="E158" s="58" t="s">
        <v>226</v>
      </c>
      <c r="F158" s="40" t="s">
        <v>152</v>
      </c>
      <c r="G158" s="79">
        <v>2051.5</v>
      </c>
      <c r="H158" s="79">
        <v>0</v>
      </c>
      <c r="I158" s="125">
        <f t="shared" si="38"/>
        <v>2051.5</v>
      </c>
      <c r="J158" s="79">
        <v>0</v>
      </c>
      <c r="K158" s="125">
        <f t="shared" si="39"/>
        <v>2051.5</v>
      </c>
      <c r="L158" s="79">
        <v>0</v>
      </c>
      <c r="M158" s="125">
        <f t="shared" si="32"/>
        <v>2051.5</v>
      </c>
      <c r="N158" s="79">
        <v>0</v>
      </c>
      <c r="O158" s="125">
        <f t="shared" si="40"/>
        <v>2051.5</v>
      </c>
      <c r="P158" s="79">
        <v>0</v>
      </c>
      <c r="Q158" s="125">
        <f t="shared" si="41"/>
        <v>2051.5</v>
      </c>
      <c r="R158" s="79">
        <v>0</v>
      </c>
      <c r="S158" s="125">
        <f t="shared" si="42"/>
        <v>2051.5</v>
      </c>
      <c r="T158" s="79">
        <v>-48.96</v>
      </c>
      <c r="U158" s="125">
        <f t="shared" si="43"/>
        <v>2002.54</v>
      </c>
    </row>
    <row r="159" spans="1:21" ht="28.9" customHeight="1">
      <c r="A159" s="44" t="s">
        <v>183</v>
      </c>
      <c r="B159" s="88" t="s">
        <v>190</v>
      </c>
      <c r="C159" s="40" t="s">
        <v>119</v>
      </c>
      <c r="D159" s="40" t="s">
        <v>113</v>
      </c>
      <c r="E159" s="58" t="s">
        <v>226</v>
      </c>
      <c r="F159" s="40" t="s">
        <v>153</v>
      </c>
      <c r="G159" s="79">
        <v>10.8</v>
      </c>
      <c r="H159" s="79">
        <v>0</v>
      </c>
      <c r="I159" s="125">
        <f t="shared" si="38"/>
        <v>10.8</v>
      </c>
      <c r="J159" s="79">
        <v>0</v>
      </c>
      <c r="K159" s="125">
        <f t="shared" si="39"/>
        <v>10.8</v>
      </c>
      <c r="L159" s="79">
        <v>0</v>
      </c>
      <c r="M159" s="125">
        <f t="shared" si="32"/>
        <v>10.8</v>
      </c>
      <c r="N159" s="79">
        <v>0</v>
      </c>
      <c r="O159" s="125">
        <f t="shared" si="40"/>
        <v>10.8</v>
      </c>
      <c r="P159" s="79">
        <v>0</v>
      </c>
      <c r="Q159" s="125">
        <f t="shared" si="41"/>
        <v>10.8</v>
      </c>
      <c r="R159" s="79">
        <v>0</v>
      </c>
      <c r="S159" s="125">
        <f t="shared" si="42"/>
        <v>10.8</v>
      </c>
      <c r="T159" s="79">
        <v>0</v>
      </c>
      <c r="U159" s="125">
        <f t="shared" si="43"/>
        <v>10.8</v>
      </c>
    </row>
    <row r="160" spans="1:21" ht="28.9" customHeight="1">
      <c r="A160" s="44" t="s">
        <v>80</v>
      </c>
      <c r="B160" s="88" t="s">
        <v>190</v>
      </c>
      <c r="C160" s="40" t="s">
        <v>119</v>
      </c>
      <c r="D160" s="40" t="s">
        <v>113</v>
      </c>
      <c r="E160" s="58" t="s">
        <v>226</v>
      </c>
      <c r="F160" s="40" t="s">
        <v>5</v>
      </c>
      <c r="G160" s="79">
        <v>620</v>
      </c>
      <c r="H160" s="79"/>
      <c r="I160" s="125">
        <f t="shared" si="38"/>
        <v>620</v>
      </c>
      <c r="J160" s="79"/>
      <c r="K160" s="125">
        <f t="shared" si="39"/>
        <v>620</v>
      </c>
      <c r="L160" s="79"/>
      <c r="M160" s="125">
        <f t="shared" si="32"/>
        <v>620</v>
      </c>
      <c r="N160" s="79"/>
      <c r="O160" s="125">
        <f t="shared" si="40"/>
        <v>620</v>
      </c>
      <c r="P160" s="79"/>
      <c r="Q160" s="125">
        <f t="shared" si="41"/>
        <v>620</v>
      </c>
      <c r="R160" s="79"/>
      <c r="S160" s="125">
        <f t="shared" si="42"/>
        <v>620</v>
      </c>
      <c r="T160" s="79"/>
      <c r="U160" s="125">
        <f t="shared" si="43"/>
        <v>620</v>
      </c>
    </row>
    <row r="161" spans="1:21" ht="28.9" hidden="1" customHeight="1">
      <c r="A161" s="44" t="s">
        <v>82</v>
      </c>
      <c r="B161" s="88" t="s">
        <v>190</v>
      </c>
      <c r="C161" s="40" t="s">
        <v>119</v>
      </c>
      <c r="D161" s="40" t="s">
        <v>113</v>
      </c>
      <c r="E161" s="115" t="s">
        <v>81</v>
      </c>
      <c r="F161" s="40"/>
      <c r="G161" s="79">
        <f>G163+G177</f>
        <v>874.45</v>
      </c>
      <c r="H161" s="79"/>
      <c r="I161" s="125">
        <f t="shared" si="38"/>
        <v>874.45</v>
      </c>
      <c r="J161" s="79"/>
      <c r="K161" s="125">
        <f t="shared" si="39"/>
        <v>874.45</v>
      </c>
      <c r="L161" s="79"/>
      <c r="M161" s="125">
        <f t="shared" si="32"/>
        <v>874.45</v>
      </c>
      <c r="N161" s="79"/>
      <c r="O161" s="125">
        <f t="shared" si="40"/>
        <v>874.45</v>
      </c>
      <c r="P161" s="79"/>
      <c r="Q161" s="125">
        <f t="shared" si="41"/>
        <v>874.45</v>
      </c>
      <c r="R161" s="79"/>
      <c r="S161" s="125">
        <f t="shared" si="42"/>
        <v>874.45</v>
      </c>
      <c r="T161" s="79"/>
      <c r="U161" s="125">
        <f t="shared" si="43"/>
        <v>874.45</v>
      </c>
    </row>
    <row r="162" spans="1:21" ht="28.9" hidden="1" customHeight="1">
      <c r="A162" s="44" t="s">
        <v>193</v>
      </c>
      <c r="B162" s="88" t="s">
        <v>190</v>
      </c>
      <c r="C162" s="40" t="s">
        <v>119</v>
      </c>
      <c r="D162" s="40" t="s">
        <v>113</v>
      </c>
      <c r="E162" s="115" t="s">
        <v>81</v>
      </c>
      <c r="F162" s="40" t="s">
        <v>23</v>
      </c>
      <c r="G162" s="79">
        <f>G164+G165</f>
        <v>823.45</v>
      </c>
      <c r="H162" s="79"/>
      <c r="I162" s="125">
        <f t="shared" si="38"/>
        <v>823.45</v>
      </c>
      <c r="J162" s="79"/>
      <c r="K162" s="125">
        <f t="shared" si="39"/>
        <v>823.45</v>
      </c>
      <c r="L162" s="79"/>
      <c r="M162" s="125">
        <f t="shared" si="32"/>
        <v>823.45</v>
      </c>
      <c r="N162" s="79"/>
      <c r="O162" s="125">
        <f t="shared" si="40"/>
        <v>823.45</v>
      </c>
      <c r="P162" s="79"/>
      <c r="Q162" s="125">
        <f t="shared" si="41"/>
        <v>823.45</v>
      </c>
      <c r="R162" s="79"/>
      <c r="S162" s="125">
        <f t="shared" si="42"/>
        <v>823.45</v>
      </c>
      <c r="T162" s="79"/>
      <c r="U162" s="125">
        <f t="shared" si="43"/>
        <v>823.45</v>
      </c>
    </row>
    <row r="163" spans="1:21" ht="18" customHeight="1">
      <c r="A163" s="44" t="s">
        <v>83</v>
      </c>
      <c r="B163" s="88" t="s">
        <v>190</v>
      </c>
      <c r="C163" s="40" t="s">
        <v>119</v>
      </c>
      <c r="D163" s="40" t="s">
        <v>113</v>
      </c>
      <c r="E163" s="58" t="s">
        <v>227</v>
      </c>
      <c r="F163" s="40"/>
      <c r="G163" s="79">
        <f>G164+G165</f>
        <v>823.45</v>
      </c>
      <c r="H163" s="79"/>
      <c r="I163" s="125">
        <f t="shared" si="38"/>
        <v>823.45</v>
      </c>
      <c r="J163" s="79"/>
      <c r="K163" s="125">
        <f t="shared" si="39"/>
        <v>823.45</v>
      </c>
      <c r="L163" s="79"/>
      <c r="M163" s="129">
        <f>M164+M165</f>
        <v>918.45</v>
      </c>
      <c r="N163" s="79"/>
      <c r="O163" s="129">
        <f t="shared" ref="O163:U163" si="44">O164+O165</f>
        <v>918.45</v>
      </c>
      <c r="P163" s="79">
        <f t="shared" si="44"/>
        <v>60</v>
      </c>
      <c r="Q163" s="129">
        <f t="shared" si="44"/>
        <v>978.45</v>
      </c>
      <c r="R163" s="79">
        <f t="shared" si="44"/>
        <v>0</v>
      </c>
      <c r="S163" s="129">
        <f t="shared" si="44"/>
        <v>978.45</v>
      </c>
      <c r="T163" s="79">
        <f t="shared" si="44"/>
        <v>0</v>
      </c>
      <c r="U163" s="129">
        <f t="shared" si="44"/>
        <v>978.45</v>
      </c>
    </row>
    <row r="164" spans="1:21" ht="25.5">
      <c r="A164" s="44" t="s">
        <v>131</v>
      </c>
      <c r="B164" s="88" t="s">
        <v>190</v>
      </c>
      <c r="C164" s="40" t="s">
        <v>119</v>
      </c>
      <c r="D164" s="40" t="s">
        <v>113</v>
      </c>
      <c r="E164" s="58" t="s">
        <v>227</v>
      </c>
      <c r="F164" s="40" t="s">
        <v>132</v>
      </c>
      <c r="G164" s="111">
        <f>5+2.35</f>
        <v>7.35</v>
      </c>
      <c r="H164" s="79">
        <v>0</v>
      </c>
      <c r="I164" s="125">
        <f t="shared" si="38"/>
        <v>7.35</v>
      </c>
      <c r="J164" s="79">
        <v>0</v>
      </c>
      <c r="K164" s="125">
        <f t="shared" si="39"/>
        <v>7.35</v>
      </c>
      <c r="L164" s="79">
        <v>0</v>
      </c>
      <c r="M164" s="125">
        <f t="shared" si="32"/>
        <v>7.35</v>
      </c>
      <c r="N164" s="79">
        <v>0</v>
      </c>
      <c r="O164" s="125">
        <f t="shared" ref="O164:O220" si="45">M164+N164</f>
        <v>7.35</v>
      </c>
      <c r="P164" s="79">
        <v>0</v>
      </c>
      <c r="Q164" s="125">
        <f t="shared" ref="Q164:Q220" si="46">O164+P164</f>
        <v>7.35</v>
      </c>
      <c r="R164" s="79">
        <v>0</v>
      </c>
      <c r="S164" s="125">
        <f t="shared" ref="S164:S220" si="47">Q164+R164</f>
        <v>7.35</v>
      </c>
      <c r="T164" s="79">
        <v>0</v>
      </c>
      <c r="U164" s="125">
        <f t="shared" ref="U164:U220" si="48">S164+T164</f>
        <v>7.35</v>
      </c>
    </row>
    <row r="165" spans="1:21" ht="27" customHeight="1">
      <c r="A165" s="44" t="s">
        <v>181</v>
      </c>
      <c r="B165" s="88" t="s">
        <v>190</v>
      </c>
      <c r="C165" s="40" t="s">
        <v>119</v>
      </c>
      <c r="D165" s="40" t="s">
        <v>113</v>
      </c>
      <c r="E165" s="58" t="s">
        <v>227</v>
      </c>
      <c r="F165" s="40" t="s">
        <v>133</v>
      </c>
      <c r="G165" s="111">
        <f>0.6+732+48.5+24+1+10</f>
        <v>816.1</v>
      </c>
      <c r="H165" s="79">
        <v>95</v>
      </c>
      <c r="I165" s="125">
        <f t="shared" si="38"/>
        <v>911.1</v>
      </c>
      <c r="J165" s="79">
        <v>0</v>
      </c>
      <c r="K165" s="125">
        <f t="shared" si="39"/>
        <v>911.1</v>
      </c>
      <c r="L165" s="79">
        <v>0</v>
      </c>
      <c r="M165" s="125">
        <f t="shared" si="32"/>
        <v>911.1</v>
      </c>
      <c r="N165" s="79">
        <v>0</v>
      </c>
      <c r="O165" s="125">
        <f t="shared" si="45"/>
        <v>911.1</v>
      </c>
      <c r="P165" s="79">
        <v>60</v>
      </c>
      <c r="Q165" s="125">
        <f t="shared" si="46"/>
        <v>971.1</v>
      </c>
      <c r="R165" s="79"/>
      <c r="S165" s="125">
        <f t="shared" si="47"/>
        <v>971.1</v>
      </c>
      <c r="T165" s="79"/>
      <c r="U165" s="125">
        <f t="shared" si="48"/>
        <v>971.1</v>
      </c>
    </row>
    <row r="166" spans="1:21" ht="18" hidden="1" customHeight="1">
      <c r="A166" s="44" t="s">
        <v>154</v>
      </c>
      <c r="B166" s="88" t="s">
        <v>190</v>
      </c>
      <c r="C166" s="40" t="s">
        <v>119</v>
      </c>
      <c r="D166" s="40" t="s">
        <v>113</v>
      </c>
      <c r="E166" s="58"/>
      <c r="F166" s="40" t="s">
        <v>155</v>
      </c>
      <c r="G166" s="79"/>
      <c r="H166" s="79"/>
      <c r="I166" s="125">
        <f t="shared" si="38"/>
        <v>0</v>
      </c>
      <c r="J166" s="79"/>
      <c r="K166" s="125">
        <f t="shared" si="39"/>
        <v>0</v>
      </c>
      <c r="L166" s="79"/>
      <c r="M166" s="125">
        <f t="shared" si="32"/>
        <v>0</v>
      </c>
      <c r="N166" s="79"/>
      <c r="O166" s="125">
        <f t="shared" si="45"/>
        <v>0</v>
      </c>
      <c r="P166" s="79"/>
      <c r="Q166" s="125">
        <f t="shared" si="46"/>
        <v>0</v>
      </c>
      <c r="R166" s="79"/>
      <c r="S166" s="125">
        <f t="shared" si="47"/>
        <v>0</v>
      </c>
      <c r="T166" s="79"/>
      <c r="U166" s="125">
        <f t="shared" si="48"/>
        <v>0</v>
      </c>
    </row>
    <row r="167" spans="1:21" ht="17.25" hidden="1" customHeight="1">
      <c r="A167" s="44" t="s">
        <v>134</v>
      </c>
      <c r="B167" s="88" t="s">
        <v>190</v>
      </c>
      <c r="C167" s="40" t="s">
        <v>119</v>
      </c>
      <c r="D167" s="40" t="s">
        <v>113</v>
      </c>
      <c r="E167" s="58"/>
      <c r="F167" s="40" t="s">
        <v>135</v>
      </c>
      <c r="G167" s="79"/>
      <c r="H167" s="79"/>
      <c r="I167" s="125">
        <f t="shared" si="38"/>
        <v>0</v>
      </c>
      <c r="J167" s="79"/>
      <c r="K167" s="125">
        <f t="shared" si="39"/>
        <v>0</v>
      </c>
      <c r="L167" s="79"/>
      <c r="M167" s="125">
        <f t="shared" si="32"/>
        <v>0</v>
      </c>
      <c r="N167" s="79"/>
      <c r="O167" s="125">
        <f t="shared" si="45"/>
        <v>0</v>
      </c>
      <c r="P167" s="79"/>
      <c r="Q167" s="125">
        <f t="shared" si="46"/>
        <v>0</v>
      </c>
      <c r="R167" s="79"/>
      <c r="S167" s="125">
        <f t="shared" si="47"/>
        <v>0</v>
      </c>
      <c r="T167" s="79"/>
      <c r="U167" s="125">
        <f t="shared" si="48"/>
        <v>0</v>
      </c>
    </row>
    <row r="168" spans="1:21" ht="17.25" hidden="1" customHeight="1">
      <c r="A168" s="44" t="s">
        <v>75</v>
      </c>
      <c r="B168" s="88" t="s">
        <v>190</v>
      </c>
      <c r="C168" s="40" t="s">
        <v>119</v>
      </c>
      <c r="D168" s="40" t="s">
        <v>113</v>
      </c>
      <c r="E168" s="115" t="s">
        <v>76</v>
      </c>
      <c r="F168" s="48"/>
      <c r="G168" s="79"/>
      <c r="H168" s="79"/>
      <c r="I168" s="125">
        <f t="shared" si="38"/>
        <v>0</v>
      </c>
      <c r="J168" s="79"/>
      <c r="K168" s="125">
        <f t="shared" si="39"/>
        <v>0</v>
      </c>
      <c r="L168" s="79"/>
      <c r="M168" s="125">
        <f t="shared" si="32"/>
        <v>0</v>
      </c>
      <c r="N168" s="79"/>
      <c r="O168" s="125">
        <f t="shared" si="45"/>
        <v>0</v>
      </c>
      <c r="P168" s="79"/>
      <c r="Q168" s="125">
        <f t="shared" si="46"/>
        <v>0</v>
      </c>
      <c r="R168" s="79"/>
      <c r="S168" s="125">
        <f t="shared" si="47"/>
        <v>0</v>
      </c>
      <c r="T168" s="79"/>
      <c r="U168" s="125">
        <f t="shared" si="48"/>
        <v>0</v>
      </c>
    </row>
    <row r="169" spans="1:21" ht="17.25" hidden="1" customHeight="1">
      <c r="A169" s="44" t="s">
        <v>192</v>
      </c>
      <c r="B169" s="88" t="s">
        <v>190</v>
      </c>
      <c r="C169" s="40" t="s">
        <v>119</v>
      </c>
      <c r="D169" s="40" t="s">
        <v>113</v>
      </c>
      <c r="E169" s="115" t="s">
        <v>76</v>
      </c>
      <c r="F169" s="48" t="s">
        <v>191</v>
      </c>
      <c r="G169" s="79">
        <f>G171</f>
        <v>535.55999999999995</v>
      </c>
      <c r="H169" s="79"/>
      <c r="I169" s="125">
        <f t="shared" si="38"/>
        <v>535.55999999999995</v>
      </c>
      <c r="J169" s="79"/>
      <c r="K169" s="125">
        <f t="shared" si="39"/>
        <v>535.55999999999995</v>
      </c>
      <c r="L169" s="79"/>
      <c r="M169" s="125">
        <f t="shared" si="32"/>
        <v>535.55999999999995</v>
      </c>
      <c r="N169" s="79"/>
      <c r="O169" s="125">
        <f t="shared" si="45"/>
        <v>535.55999999999995</v>
      </c>
      <c r="P169" s="79"/>
      <c r="Q169" s="125">
        <f t="shared" si="46"/>
        <v>535.55999999999995</v>
      </c>
      <c r="R169" s="79"/>
      <c r="S169" s="125">
        <f t="shared" si="47"/>
        <v>535.55999999999995</v>
      </c>
      <c r="T169" s="79"/>
      <c r="U169" s="125">
        <f t="shared" si="48"/>
        <v>535.55999999999995</v>
      </c>
    </row>
    <row r="170" spans="1:21" ht="13.9" customHeight="1">
      <c r="A170" s="44" t="s">
        <v>84</v>
      </c>
      <c r="B170" s="88" t="s">
        <v>190</v>
      </c>
      <c r="C170" s="40" t="s">
        <v>119</v>
      </c>
      <c r="D170" s="40" t="s">
        <v>113</v>
      </c>
      <c r="E170" s="103" t="s">
        <v>228</v>
      </c>
      <c r="F170" s="48"/>
      <c r="G170" s="79">
        <f>G171</f>
        <v>535.55999999999995</v>
      </c>
      <c r="H170" s="79">
        <f>H171</f>
        <v>0</v>
      </c>
      <c r="I170" s="125">
        <f t="shared" si="38"/>
        <v>535.55999999999995</v>
      </c>
      <c r="J170" s="79">
        <f>J171</f>
        <v>0</v>
      </c>
      <c r="K170" s="125">
        <f t="shared" si="39"/>
        <v>535.55999999999995</v>
      </c>
      <c r="L170" s="79">
        <f>L171</f>
        <v>0</v>
      </c>
      <c r="M170" s="125">
        <f t="shared" si="32"/>
        <v>535.55999999999995</v>
      </c>
      <c r="N170" s="79">
        <f>N171</f>
        <v>0</v>
      </c>
      <c r="O170" s="125">
        <f t="shared" si="45"/>
        <v>535.55999999999995</v>
      </c>
      <c r="P170" s="79">
        <f>P171</f>
        <v>0</v>
      </c>
      <c r="Q170" s="125">
        <f t="shared" si="46"/>
        <v>535.55999999999995</v>
      </c>
      <c r="R170" s="79">
        <f>R171</f>
        <v>0</v>
      </c>
      <c r="S170" s="125">
        <f t="shared" si="47"/>
        <v>535.55999999999995</v>
      </c>
      <c r="T170" s="79">
        <f>T171</f>
        <v>18.36</v>
      </c>
      <c r="U170" s="125">
        <f t="shared" si="48"/>
        <v>553.91999999999996</v>
      </c>
    </row>
    <row r="171" spans="1:21" ht="21" customHeight="1">
      <c r="A171" s="44" t="s">
        <v>78</v>
      </c>
      <c r="B171" s="88" t="s">
        <v>190</v>
      </c>
      <c r="C171" s="40" t="s">
        <v>119</v>
      </c>
      <c r="D171" s="40" t="s">
        <v>113</v>
      </c>
      <c r="E171" s="58" t="s">
        <v>228</v>
      </c>
      <c r="F171" s="106" t="s">
        <v>176</v>
      </c>
      <c r="G171" s="79">
        <f>G172+G173+G174</f>
        <v>535.55999999999995</v>
      </c>
      <c r="H171" s="79">
        <f>H172+H173+H178+H179+H180+H181</f>
        <v>0</v>
      </c>
      <c r="I171" s="125">
        <f t="shared" si="38"/>
        <v>535.55999999999995</v>
      </c>
      <c r="J171" s="79">
        <f>J172+J173+J178+J179+J180+J181</f>
        <v>0</v>
      </c>
      <c r="K171" s="125">
        <f t="shared" si="39"/>
        <v>535.55999999999995</v>
      </c>
      <c r="L171" s="79">
        <f>L172+L173+L178+L179+L180+L181</f>
        <v>0</v>
      </c>
      <c r="M171" s="129">
        <f t="shared" si="32"/>
        <v>535.55999999999995</v>
      </c>
      <c r="N171" s="79">
        <f>N172+N173+N178+N179+N180+N181</f>
        <v>0</v>
      </c>
      <c r="O171" s="129">
        <f t="shared" si="45"/>
        <v>535.55999999999995</v>
      </c>
      <c r="P171" s="79">
        <f>P172+P173+P178+P179+P180+P181</f>
        <v>0</v>
      </c>
      <c r="Q171" s="129">
        <f t="shared" si="46"/>
        <v>535.55999999999995</v>
      </c>
      <c r="R171" s="79">
        <f>R172+R173+R178+R179+R180+R181</f>
        <v>0</v>
      </c>
      <c r="S171" s="129">
        <f t="shared" si="47"/>
        <v>535.55999999999995</v>
      </c>
      <c r="T171" s="79">
        <f>T172+T173+T174</f>
        <v>18.36</v>
      </c>
      <c r="U171" s="125">
        <f t="shared" si="48"/>
        <v>553.91999999999996</v>
      </c>
    </row>
    <row r="172" spans="1:21">
      <c r="A172" s="44" t="s">
        <v>79</v>
      </c>
      <c r="B172" s="88" t="s">
        <v>190</v>
      </c>
      <c r="C172" s="40" t="s">
        <v>119</v>
      </c>
      <c r="D172" s="40" t="s">
        <v>113</v>
      </c>
      <c r="E172" s="58" t="s">
        <v>228</v>
      </c>
      <c r="F172" s="40" t="s">
        <v>152</v>
      </c>
      <c r="G172" s="79">
        <v>408.46</v>
      </c>
      <c r="H172" s="79">
        <v>0</v>
      </c>
      <c r="I172" s="125">
        <f t="shared" si="38"/>
        <v>408.46</v>
      </c>
      <c r="J172" s="79">
        <v>0</v>
      </c>
      <c r="K172" s="125">
        <f t="shared" si="39"/>
        <v>408.46</v>
      </c>
      <c r="L172" s="79">
        <v>0</v>
      </c>
      <c r="M172" s="125">
        <f t="shared" si="32"/>
        <v>408.46</v>
      </c>
      <c r="N172" s="79">
        <v>0</v>
      </c>
      <c r="O172" s="125">
        <f t="shared" si="45"/>
        <v>408.46</v>
      </c>
      <c r="P172" s="79">
        <v>0</v>
      </c>
      <c r="Q172" s="125">
        <f t="shared" si="46"/>
        <v>408.46</v>
      </c>
      <c r="R172" s="79">
        <v>0</v>
      </c>
      <c r="S172" s="125">
        <f t="shared" si="47"/>
        <v>408.46</v>
      </c>
      <c r="T172" s="79">
        <v>17.559999999999999</v>
      </c>
      <c r="U172" s="125">
        <f t="shared" si="48"/>
        <v>426.02</v>
      </c>
    </row>
    <row r="173" spans="1:21" ht="28.15" customHeight="1">
      <c r="A173" s="44" t="s">
        <v>183</v>
      </c>
      <c r="B173" s="88" t="s">
        <v>190</v>
      </c>
      <c r="C173" s="40" t="s">
        <v>119</v>
      </c>
      <c r="D173" s="40" t="s">
        <v>113</v>
      </c>
      <c r="E173" s="58" t="s">
        <v>228</v>
      </c>
      <c r="F173" s="40" t="s">
        <v>153</v>
      </c>
      <c r="G173" s="79">
        <v>3.1</v>
      </c>
      <c r="H173" s="79">
        <v>0</v>
      </c>
      <c r="I173" s="125">
        <f t="shared" si="38"/>
        <v>3.1</v>
      </c>
      <c r="J173" s="79">
        <v>0</v>
      </c>
      <c r="K173" s="125">
        <f t="shared" si="39"/>
        <v>3.1</v>
      </c>
      <c r="L173" s="79">
        <v>0</v>
      </c>
      <c r="M173" s="125">
        <f t="shared" si="32"/>
        <v>3.1</v>
      </c>
      <c r="N173" s="79">
        <v>0</v>
      </c>
      <c r="O173" s="125">
        <f t="shared" si="45"/>
        <v>3.1</v>
      </c>
      <c r="P173" s="79">
        <v>0</v>
      </c>
      <c r="Q173" s="125">
        <f t="shared" si="46"/>
        <v>3.1</v>
      </c>
      <c r="R173" s="79">
        <v>0</v>
      </c>
      <c r="S173" s="125">
        <f t="shared" si="47"/>
        <v>3.1</v>
      </c>
      <c r="T173" s="79">
        <v>0</v>
      </c>
      <c r="U173" s="125">
        <f t="shared" si="48"/>
        <v>3.1</v>
      </c>
    </row>
    <row r="174" spans="1:21" ht="28.15" customHeight="1">
      <c r="A174" s="44" t="s">
        <v>80</v>
      </c>
      <c r="B174" s="88" t="s">
        <v>190</v>
      </c>
      <c r="C174" s="40" t="s">
        <v>119</v>
      </c>
      <c r="D174" s="40" t="s">
        <v>113</v>
      </c>
      <c r="E174" s="58" t="s">
        <v>228</v>
      </c>
      <c r="F174" s="40" t="s">
        <v>5</v>
      </c>
      <c r="G174" s="79">
        <v>124</v>
      </c>
      <c r="H174" s="79"/>
      <c r="I174" s="125">
        <f t="shared" si="38"/>
        <v>124</v>
      </c>
      <c r="J174" s="79"/>
      <c r="K174" s="125">
        <f t="shared" si="39"/>
        <v>124</v>
      </c>
      <c r="L174" s="79"/>
      <c r="M174" s="125">
        <f t="shared" si="32"/>
        <v>124</v>
      </c>
      <c r="N174" s="79"/>
      <c r="O174" s="125">
        <f t="shared" si="45"/>
        <v>124</v>
      </c>
      <c r="P174" s="79"/>
      <c r="Q174" s="125">
        <f t="shared" si="46"/>
        <v>124</v>
      </c>
      <c r="R174" s="79"/>
      <c r="S174" s="125">
        <f t="shared" si="47"/>
        <v>124</v>
      </c>
      <c r="T174" s="79">
        <v>0.8</v>
      </c>
      <c r="U174" s="125">
        <f t="shared" si="48"/>
        <v>124.8</v>
      </c>
    </row>
    <row r="175" spans="1:21" ht="28.15" hidden="1" customHeight="1">
      <c r="A175" s="44" t="s">
        <v>82</v>
      </c>
      <c r="B175" s="88" t="s">
        <v>190</v>
      </c>
      <c r="C175" s="40" t="s">
        <v>119</v>
      </c>
      <c r="D175" s="40" t="s">
        <v>113</v>
      </c>
      <c r="E175" s="115" t="s">
        <v>81</v>
      </c>
      <c r="F175" s="40"/>
      <c r="G175" s="79"/>
      <c r="H175" s="79"/>
      <c r="I175" s="125">
        <f t="shared" si="38"/>
        <v>0</v>
      </c>
      <c r="J175" s="79"/>
      <c r="K175" s="125">
        <f t="shared" si="39"/>
        <v>0</v>
      </c>
      <c r="L175" s="79"/>
      <c r="M175" s="125">
        <f t="shared" si="32"/>
        <v>0</v>
      </c>
      <c r="N175" s="79"/>
      <c r="O175" s="125">
        <f t="shared" si="45"/>
        <v>0</v>
      </c>
      <c r="P175" s="79"/>
      <c r="Q175" s="125">
        <f t="shared" si="46"/>
        <v>0</v>
      </c>
      <c r="R175" s="79"/>
      <c r="S175" s="125">
        <f t="shared" si="47"/>
        <v>0</v>
      </c>
      <c r="T175" s="79"/>
      <c r="U175" s="125">
        <f t="shared" si="48"/>
        <v>0</v>
      </c>
    </row>
    <row r="176" spans="1:21" ht="28.15" hidden="1" customHeight="1">
      <c r="A176" s="44" t="s">
        <v>193</v>
      </c>
      <c r="B176" s="88" t="s">
        <v>190</v>
      </c>
      <c r="C176" s="40" t="s">
        <v>119</v>
      </c>
      <c r="D176" s="40" t="s">
        <v>113</v>
      </c>
      <c r="E176" s="115" t="s">
        <v>81</v>
      </c>
      <c r="F176" s="40" t="s">
        <v>23</v>
      </c>
      <c r="G176" s="79">
        <f>G178+G179</f>
        <v>51</v>
      </c>
      <c r="H176" s="79"/>
      <c r="I176" s="125">
        <f t="shared" si="38"/>
        <v>51</v>
      </c>
      <c r="J176" s="79"/>
      <c r="K176" s="125">
        <f t="shared" si="39"/>
        <v>51</v>
      </c>
      <c r="L176" s="79"/>
      <c r="M176" s="125">
        <f t="shared" si="32"/>
        <v>51</v>
      </c>
      <c r="N176" s="79"/>
      <c r="O176" s="125">
        <f t="shared" si="45"/>
        <v>51</v>
      </c>
      <c r="P176" s="79"/>
      <c r="Q176" s="125">
        <f t="shared" si="46"/>
        <v>51</v>
      </c>
      <c r="R176" s="79"/>
      <c r="S176" s="125">
        <f t="shared" si="47"/>
        <v>51</v>
      </c>
      <c r="T176" s="79"/>
      <c r="U176" s="125">
        <f t="shared" si="48"/>
        <v>51</v>
      </c>
    </row>
    <row r="177" spans="1:21" ht="18.75" customHeight="1">
      <c r="A177" s="44" t="s">
        <v>85</v>
      </c>
      <c r="B177" s="88" t="s">
        <v>190</v>
      </c>
      <c r="C177" s="40" t="s">
        <v>119</v>
      </c>
      <c r="D177" s="40" t="s">
        <v>113</v>
      </c>
      <c r="E177" s="58" t="s">
        <v>229</v>
      </c>
      <c r="F177" s="40"/>
      <c r="G177" s="79">
        <f>G178+G179</f>
        <v>51</v>
      </c>
      <c r="H177" s="79"/>
      <c r="I177" s="125">
        <f t="shared" si="38"/>
        <v>51</v>
      </c>
      <c r="J177" s="79"/>
      <c r="K177" s="125">
        <f t="shared" si="39"/>
        <v>51</v>
      </c>
      <c r="L177" s="79"/>
      <c r="M177" s="125">
        <f t="shared" si="32"/>
        <v>51</v>
      </c>
      <c r="N177" s="79"/>
      <c r="O177" s="125">
        <f t="shared" si="45"/>
        <v>51</v>
      </c>
      <c r="P177" s="79"/>
      <c r="Q177" s="125">
        <f t="shared" si="46"/>
        <v>51</v>
      </c>
      <c r="R177" s="79"/>
      <c r="S177" s="125">
        <f t="shared" si="47"/>
        <v>51</v>
      </c>
      <c r="T177" s="79">
        <f>T178+T179</f>
        <v>0</v>
      </c>
      <c r="U177" s="125">
        <f t="shared" si="48"/>
        <v>51</v>
      </c>
    </row>
    <row r="178" spans="1:21" ht="25.5">
      <c r="A178" s="44" t="s">
        <v>131</v>
      </c>
      <c r="B178" s="88" t="s">
        <v>190</v>
      </c>
      <c r="C178" s="40" t="s">
        <v>119</v>
      </c>
      <c r="D178" s="40" t="s">
        <v>113</v>
      </c>
      <c r="E178" s="58" t="s">
        <v>229</v>
      </c>
      <c r="F178" s="40" t="s">
        <v>132</v>
      </c>
      <c r="G178" s="79">
        <v>18</v>
      </c>
      <c r="H178" s="79">
        <v>0</v>
      </c>
      <c r="I178" s="125">
        <f t="shared" si="38"/>
        <v>18</v>
      </c>
      <c r="J178" s="79">
        <v>0</v>
      </c>
      <c r="K178" s="125">
        <f t="shared" si="39"/>
        <v>18</v>
      </c>
      <c r="L178" s="79">
        <v>0</v>
      </c>
      <c r="M178" s="125">
        <f t="shared" si="32"/>
        <v>18</v>
      </c>
      <c r="N178" s="79">
        <v>0</v>
      </c>
      <c r="O178" s="125">
        <f t="shared" si="45"/>
        <v>18</v>
      </c>
      <c r="P178" s="79">
        <v>0</v>
      </c>
      <c r="Q178" s="125">
        <f t="shared" si="46"/>
        <v>18</v>
      </c>
      <c r="R178" s="79">
        <v>0</v>
      </c>
      <c r="S178" s="125">
        <f t="shared" si="47"/>
        <v>18</v>
      </c>
      <c r="T178" s="79">
        <v>0</v>
      </c>
      <c r="U178" s="125">
        <f t="shared" si="48"/>
        <v>18</v>
      </c>
    </row>
    <row r="179" spans="1:21" ht="26.45" customHeight="1">
      <c r="A179" s="44" t="s">
        <v>181</v>
      </c>
      <c r="B179" s="88" t="s">
        <v>190</v>
      </c>
      <c r="C179" s="40" t="s">
        <v>119</v>
      </c>
      <c r="D179" s="40" t="s">
        <v>113</v>
      </c>
      <c r="E179" s="58" t="s">
        <v>229</v>
      </c>
      <c r="F179" s="40" t="s">
        <v>133</v>
      </c>
      <c r="G179" s="79">
        <f>0.5+5+12+6.5+9</f>
        <v>33</v>
      </c>
      <c r="H179" s="79">
        <v>0</v>
      </c>
      <c r="I179" s="125">
        <f t="shared" si="38"/>
        <v>33</v>
      </c>
      <c r="J179" s="79">
        <v>0</v>
      </c>
      <c r="K179" s="125">
        <f t="shared" si="39"/>
        <v>33</v>
      </c>
      <c r="L179" s="79">
        <v>0</v>
      </c>
      <c r="M179" s="125">
        <f t="shared" si="32"/>
        <v>33</v>
      </c>
      <c r="N179" s="79">
        <v>0</v>
      </c>
      <c r="O179" s="125">
        <f t="shared" si="45"/>
        <v>33</v>
      </c>
      <c r="P179" s="79">
        <v>0</v>
      </c>
      <c r="Q179" s="125">
        <f t="shared" si="46"/>
        <v>33</v>
      </c>
      <c r="R179" s="79">
        <v>0</v>
      </c>
      <c r="S179" s="125">
        <f t="shared" si="47"/>
        <v>33</v>
      </c>
      <c r="T179" s="79">
        <v>0</v>
      </c>
      <c r="U179" s="125">
        <f t="shared" si="48"/>
        <v>33</v>
      </c>
    </row>
    <row r="180" spans="1:21" ht="16.899999999999999" hidden="1" customHeight="1">
      <c r="A180" s="44" t="s">
        <v>154</v>
      </c>
      <c r="B180" s="88" t="s">
        <v>190</v>
      </c>
      <c r="C180" s="40" t="s">
        <v>119</v>
      </c>
      <c r="D180" s="40" t="s">
        <v>113</v>
      </c>
      <c r="E180" s="58" t="s">
        <v>32</v>
      </c>
      <c r="F180" s="40" t="s">
        <v>155</v>
      </c>
      <c r="G180" s="79"/>
      <c r="H180" s="79"/>
      <c r="I180" s="125">
        <f t="shared" si="38"/>
        <v>0</v>
      </c>
      <c r="J180" s="79"/>
      <c r="K180" s="125">
        <f t="shared" si="39"/>
        <v>0</v>
      </c>
      <c r="L180" s="79"/>
      <c r="M180" s="125">
        <f t="shared" si="32"/>
        <v>0</v>
      </c>
      <c r="N180" s="79"/>
      <c r="O180" s="125">
        <f t="shared" si="45"/>
        <v>0</v>
      </c>
      <c r="P180" s="79"/>
      <c r="Q180" s="125">
        <f t="shared" si="46"/>
        <v>0</v>
      </c>
      <c r="R180" s="79"/>
      <c r="S180" s="125">
        <f t="shared" si="47"/>
        <v>0</v>
      </c>
      <c r="T180" s="79"/>
      <c r="U180" s="125">
        <f t="shared" si="48"/>
        <v>0</v>
      </c>
    </row>
    <row r="181" spans="1:21" ht="17.25" hidden="1" customHeight="1">
      <c r="A181" s="44" t="s">
        <v>134</v>
      </c>
      <c r="B181" s="88" t="s">
        <v>190</v>
      </c>
      <c r="C181" s="40" t="s">
        <v>119</v>
      </c>
      <c r="D181" s="40" t="s">
        <v>113</v>
      </c>
      <c r="E181" s="58" t="s">
        <v>32</v>
      </c>
      <c r="F181" s="40" t="s">
        <v>135</v>
      </c>
      <c r="G181" s="79"/>
      <c r="H181" s="79"/>
      <c r="I181" s="125">
        <f t="shared" si="38"/>
        <v>0</v>
      </c>
      <c r="J181" s="79"/>
      <c r="K181" s="125">
        <f t="shared" si="39"/>
        <v>0</v>
      </c>
      <c r="L181" s="79"/>
      <c r="M181" s="125">
        <f t="shared" ref="M181:M220" si="49">K181+L181</f>
        <v>0</v>
      </c>
      <c r="N181" s="79"/>
      <c r="O181" s="125">
        <f t="shared" si="45"/>
        <v>0</v>
      </c>
      <c r="P181" s="79"/>
      <c r="Q181" s="125">
        <f t="shared" si="46"/>
        <v>0</v>
      </c>
      <c r="R181" s="79"/>
      <c r="S181" s="125">
        <f t="shared" si="47"/>
        <v>0</v>
      </c>
      <c r="T181" s="79"/>
      <c r="U181" s="125">
        <f t="shared" si="48"/>
        <v>0</v>
      </c>
    </row>
    <row r="182" spans="1:21" ht="30" hidden="1" customHeight="1">
      <c r="A182" s="44" t="s">
        <v>75</v>
      </c>
      <c r="B182" s="88" t="s">
        <v>190</v>
      </c>
      <c r="C182" s="40" t="s">
        <v>119</v>
      </c>
      <c r="D182" s="40" t="s">
        <v>113</v>
      </c>
      <c r="E182" s="115" t="s">
        <v>76</v>
      </c>
      <c r="F182" s="48"/>
      <c r="G182" s="79"/>
      <c r="H182" s="79"/>
      <c r="I182" s="125">
        <f t="shared" si="38"/>
        <v>0</v>
      </c>
      <c r="J182" s="79"/>
      <c r="K182" s="125">
        <f t="shared" si="39"/>
        <v>0</v>
      </c>
      <c r="L182" s="79"/>
      <c r="M182" s="125">
        <f t="shared" si="49"/>
        <v>0</v>
      </c>
      <c r="N182" s="79"/>
      <c r="O182" s="125">
        <f t="shared" si="45"/>
        <v>0</v>
      </c>
      <c r="P182" s="79"/>
      <c r="Q182" s="125">
        <f t="shared" si="46"/>
        <v>0</v>
      </c>
      <c r="R182" s="79"/>
      <c r="S182" s="125">
        <f t="shared" si="47"/>
        <v>0</v>
      </c>
      <c r="T182" s="79"/>
      <c r="U182" s="125">
        <f t="shared" si="48"/>
        <v>0</v>
      </c>
    </row>
    <row r="183" spans="1:21" ht="43.9" hidden="1" customHeight="1">
      <c r="A183" s="44" t="s">
        <v>192</v>
      </c>
      <c r="B183" s="88" t="s">
        <v>190</v>
      </c>
      <c r="C183" s="40" t="s">
        <v>119</v>
      </c>
      <c r="D183" s="40" t="s">
        <v>113</v>
      </c>
      <c r="E183" s="115" t="s">
        <v>76</v>
      </c>
      <c r="F183" s="48" t="s">
        <v>191</v>
      </c>
      <c r="G183" s="79">
        <f>G185</f>
        <v>580</v>
      </c>
      <c r="H183" s="79"/>
      <c r="I183" s="125">
        <f t="shared" si="38"/>
        <v>580</v>
      </c>
      <c r="J183" s="79"/>
      <c r="K183" s="125">
        <f t="shared" si="39"/>
        <v>580</v>
      </c>
      <c r="L183" s="79"/>
      <c r="M183" s="125">
        <f t="shared" si="49"/>
        <v>580</v>
      </c>
      <c r="N183" s="79"/>
      <c r="O183" s="125">
        <f t="shared" si="45"/>
        <v>580</v>
      </c>
      <c r="P183" s="79"/>
      <c r="Q183" s="125">
        <f t="shared" si="46"/>
        <v>580</v>
      </c>
      <c r="R183" s="79"/>
      <c r="S183" s="125">
        <f t="shared" si="47"/>
        <v>580</v>
      </c>
      <c r="T183" s="79"/>
      <c r="U183" s="125">
        <f t="shared" si="48"/>
        <v>580</v>
      </c>
    </row>
    <row r="184" spans="1:21" ht="27.75" customHeight="1">
      <c r="A184" s="44" t="s">
        <v>86</v>
      </c>
      <c r="B184" s="88" t="s">
        <v>190</v>
      </c>
      <c r="C184" s="40" t="s">
        <v>119</v>
      </c>
      <c r="D184" s="40" t="s">
        <v>113</v>
      </c>
      <c r="E184" s="103" t="s">
        <v>230</v>
      </c>
      <c r="F184" s="40"/>
      <c r="G184" s="79">
        <f>G185</f>
        <v>580</v>
      </c>
      <c r="H184" s="79">
        <f>H185</f>
        <v>0</v>
      </c>
      <c r="I184" s="125">
        <f t="shared" si="38"/>
        <v>580</v>
      </c>
      <c r="J184" s="79">
        <f>J185</f>
        <v>0</v>
      </c>
      <c r="K184" s="125">
        <f t="shared" si="39"/>
        <v>580</v>
      </c>
      <c r="L184" s="79">
        <f>L185</f>
        <v>0</v>
      </c>
      <c r="M184" s="125">
        <f t="shared" si="49"/>
        <v>580</v>
      </c>
      <c r="N184" s="79">
        <f>N185</f>
        <v>0</v>
      </c>
      <c r="O184" s="125">
        <f t="shared" si="45"/>
        <v>580</v>
      </c>
      <c r="P184" s="79">
        <f>P185</f>
        <v>0</v>
      </c>
      <c r="Q184" s="125">
        <f t="shared" si="46"/>
        <v>580</v>
      </c>
      <c r="R184" s="79">
        <f>R185</f>
        <v>0</v>
      </c>
      <c r="S184" s="125">
        <f t="shared" si="47"/>
        <v>580</v>
      </c>
      <c r="T184" s="79">
        <f>T185</f>
        <v>30.6</v>
      </c>
      <c r="U184" s="125">
        <f t="shared" si="48"/>
        <v>610.6</v>
      </c>
    </row>
    <row r="185" spans="1:21" ht="18" customHeight="1">
      <c r="A185" s="44" t="s">
        <v>78</v>
      </c>
      <c r="B185" s="88" t="s">
        <v>190</v>
      </c>
      <c r="C185" s="40" t="s">
        <v>119</v>
      </c>
      <c r="D185" s="40" t="s">
        <v>113</v>
      </c>
      <c r="E185" s="58" t="s">
        <v>230</v>
      </c>
      <c r="F185" s="106" t="s">
        <v>176</v>
      </c>
      <c r="G185" s="79">
        <f>G186+G187+G188</f>
        <v>580</v>
      </c>
      <c r="H185" s="79"/>
      <c r="I185" s="125">
        <f t="shared" si="38"/>
        <v>580</v>
      </c>
      <c r="J185" s="79"/>
      <c r="K185" s="125">
        <f t="shared" si="39"/>
        <v>580</v>
      </c>
      <c r="L185" s="79"/>
      <c r="M185" s="125">
        <f t="shared" si="49"/>
        <v>580</v>
      </c>
      <c r="N185" s="79"/>
      <c r="O185" s="125">
        <f t="shared" si="45"/>
        <v>580</v>
      </c>
      <c r="P185" s="79"/>
      <c r="Q185" s="125">
        <f t="shared" si="46"/>
        <v>580</v>
      </c>
      <c r="R185" s="79"/>
      <c r="S185" s="125">
        <f t="shared" si="47"/>
        <v>580</v>
      </c>
      <c r="T185" s="79">
        <f>T186+T187+T188</f>
        <v>30.6</v>
      </c>
      <c r="U185" s="125">
        <f t="shared" si="48"/>
        <v>610.6</v>
      </c>
    </row>
    <row r="186" spans="1:21">
      <c r="A186" s="44" t="s">
        <v>79</v>
      </c>
      <c r="B186" s="88" t="s">
        <v>190</v>
      </c>
      <c r="C186" s="40" t="s">
        <v>119</v>
      </c>
      <c r="D186" s="40" t="s">
        <v>113</v>
      </c>
      <c r="E186" s="58" t="s">
        <v>230</v>
      </c>
      <c r="F186" s="40" t="s">
        <v>152</v>
      </c>
      <c r="G186" s="79">
        <v>445</v>
      </c>
      <c r="H186" s="79">
        <v>0</v>
      </c>
      <c r="I186" s="125">
        <f t="shared" si="38"/>
        <v>445</v>
      </c>
      <c r="J186" s="79">
        <v>0</v>
      </c>
      <c r="K186" s="125">
        <f t="shared" si="39"/>
        <v>445</v>
      </c>
      <c r="L186" s="79">
        <v>0</v>
      </c>
      <c r="M186" s="125">
        <f t="shared" si="49"/>
        <v>445</v>
      </c>
      <c r="N186" s="79">
        <v>0</v>
      </c>
      <c r="O186" s="125">
        <f t="shared" si="45"/>
        <v>445</v>
      </c>
      <c r="P186" s="79">
        <v>0</v>
      </c>
      <c r="Q186" s="125">
        <f t="shared" si="46"/>
        <v>445</v>
      </c>
      <c r="R186" s="79">
        <v>0</v>
      </c>
      <c r="S186" s="125">
        <f t="shared" si="47"/>
        <v>445</v>
      </c>
      <c r="T186" s="79">
        <v>28.85</v>
      </c>
      <c r="U186" s="125">
        <f t="shared" si="48"/>
        <v>473.85</v>
      </c>
    </row>
    <row r="187" spans="1:21" ht="29.25" customHeight="1">
      <c r="A187" s="44" t="s">
        <v>183</v>
      </c>
      <c r="B187" s="88" t="s">
        <v>190</v>
      </c>
      <c r="C187" s="40" t="s">
        <v>119</v>
      </c>
      <c r="D187" s="40" t="s">
        <v>113</v>
      </c>
      <c r="E187" s="58" t="s">
        <v>230</v>
      </c>
      <c r="F187" s="40" t="s">
        <v>153</v>
      </c>
      <c r="G187" s="79">
        <v>0</v>
      </c>
      <c r="H187" s="79"/>
      <c r="I187" s="125">
        <f t="shared" si="38"/>
        <v>0</v>
      </c>
      <c r="J187" s="79"/>
      <c r="K187" s="125">
        <f t="shared" si="39"/>
        <v>0</v>
      </c>
      <c r="L187" s="79"/>
      <c r="M187" s="125">
        <f t="shared" si="49"/>
        <v>0</v>
      </c>
      <c r="N187" s="79"/>
      <c r="O187" s="125">
        <f t="shared" si="45"/>
        <v>0</v>
      </c>
      <c r="P187" s="79"/>
      <c r="Q187" s="125">
        <f t="shared" si="46"/>
        <v>0</v>
      </c>
      <c r="R187" s="79"/>
      <c r="S187" s="125">
        <f t="shared" si="47"/>
        <v>0</v>
      </c>
      <c r="T187" s="79"/>
      <c r="U187" s="125">
        <f t="shared" si="48"/>
        <v>0</v>
      </c>
    </row>
    <row r="188" spans="1:21" ht="29.25" customHeight="1">
      <c r="A188" s="44" t="s">
        <v>80</v>
      </c>
      <c r="B188" s="88" t="s">
        <v>190</v>
      </c>
      <c r="C188" s="40" t="s">
        <v>119</v>
      </c>
      <c r="D188" s="40" t="s">
        <v>113</v>
      </c>
      <c r="E188" s="58" t="s">
        <v>230</v>
      </c>
      <c r="F188" s="40" t="s">
        <v>5</v>
      </c>
      <c r="G188" s="79">
        <v>135</v>
      </c>
      <c r="H188" s="79"/>
      <c r="I188" s="125">
        <f t="shared" si="38"/>
        <v>135</v>
      </c>
      <c r="J188" s="79"/>
      <c r="K188" s="125">
        <f t="shared" si="39"/>
        <v>135</v>
      </c>
      <c r="L188" s="79"/>
      <c r="M188" s="125">
        <f t="shared" si="49"/>
        <v>135</v>
      </c>
      <c r="N188" s="79"/>
      <c r="O188" s="125">
        <f t="shared" si="45"/>
        <v>135</v>
      </c>
      <c r="P188" s="79"/>
      <c r="Q188" s="125">
        <f t="shared" si="46"/>
        <v>135</v>
      </c>
      <c r="R188" s="79"/>
      <c r="S188" s="125">
        <f t="shared" si="47"/>
        <v>135</v>
      </c>
      <c r="T188" s="79">
        <v>1.75</v>
      </c>
      <c r="U188" s="125">
        <f t="shared" si="48"/>
        <v>136.75</v>
      </c>
    </row>
    <row r="189" spans="1:21" s="8" customFormat="1" ht="13.9" customHeight="1">
      <c r="A189" s="101" t="s">
        <v>462</v>
      </c>
      <c r="B189" s="98" t="s">
        <v>190</v>
      </c>
      <c r="C189" s="99" t="s">
        <v>119</v>
      </c>
      <c r="D189" s="99" t="s">
        <v>115</v>
      </c>
      <c r="E189" s="103"/>
      <c r="F189" s="99"/>
      <c r="G189" s="104"/>
      <c r="H189" s="104"/>
      <c r="I189" s="143"/>
      <c r="J189" s="104"/>
      <c r="K189" s="143"/>
      <c r="L189" s="104"/>
      <c r="M189" s="143"/>
      <c r="N189" s="104"/>
      <c r="O189" s="143"/>
      <c r="P189" s="104"/>
      <c r="Q189" s="143"/>
      <c r="R189" s="104"/>
      <c r="S189" s="143"/>
      <c r="T189" s="104">
        <f>T190</f>
        <v>40</v>
      </c>
      <c r="U189" s="143">
        <f>S189+T189</f>
        <v>40</v>
      </c>
    </row>
    <row r="190" spans="1:21" ht="29.25" customHeight="1">
      <c r="A190" s="44" t="s">
        <v>36</v>
      </c>
      <c r="B190" s="88" t="s">
        <v>190</v>
      </c>
      <c r="C190" s="40" t="s">
        <v>119</v>
      </c>
      <c r="D190" s="40" t="s">
        <v>115</v>
      </c>
      <c r="E190" s="58" t="s">
        <v>210</v>
      </c>
      <c r="F190" s="40"/>
      <c r="G190" s="79"/>
      <c r="H190" s="79"/>
      <c r="I190" s="125"/>
      <c r="J190" s="79"/>
      <c r="K190" s="125"/>
      <c r="L190" s="79"/>
      <c r="M190" s="125"/>
      <c r="N190" s="79"/>
      <c r="O190" s="125"/>
      <c r="P190" s="79"/>
      <c r="Q190" s="125"/>
      <c r="R190" s="79"/>
      <c r="S190" s="125"/>
      <c r="T190" s="79">
        <f>T191</f>
        <v>40</v>
      </c>
      <c r="U190" s="125">
        <f>S190+T190</f>
        <v>40</v>
      </c>
    </row>
    <row r="191" spans="1:21" ht="29.25" customHeight="1">
      <c r="A191" s="44" t="s">
        <v>464</v>
      </c>
      <c r="B191" s="88" t="s">
        <v>190</v>
      </c>
      <c r="C191" s="40" t="s">
        <v>119</v>
      </c>
      <c r="D191" s="40" t="s">
        <v>115</v>
      </c>
      <c r="E191" s="58" t="s">
        <v>463</v>
      </c>
      <c r="F191" s="40"/>
      <c r="G191" s="79"/>
      <c r="H191" s="79"/>
      <c r="I191" s="125"/>
      <c r="J191" s="79"/>
      <c r="K191" s="125"/>
      <c r="L191" s="79"/>
      <c r="M191" s="125"/>
      <c r="N191" s="79"/>
      <c r="O191" s="125"/>
      <c r="P191" s="79"/>
      <c r="Q191" s="125"/>
      <c r="R191" s="79"/>
      <c r="S191" s="125"/>
      <c r="T191" s="79">
        <f>T192</f>
        <v>40</v>
      </c>
      <c r="U191" s="125">
        <f>S191+T191</f>
        <v>40</v>
      </c>
    </row>
    <row r="192" spans="1:21" ht="29.25" customHeight="1">
      <c r="A192" s="44" t="s">
        <v>181</v>
      </c>
      <c r="B192" s="88" t="s">
        <v>190</v>
      </c>
      <c r="C192" s="40" t="s">
        <v>119</v>
      </c>
      <c r="D192" s="40" t="s">
        <v>115</v>
      </c>
      <c r="E192" s="58" t="s">
        <v>463</v>
      </c>
      <c r="F192" s="40" t="s">
        <v>133</v>
      </c>
      <c r="G192" s="79"/>
      <c r="H192" s="79"/>
      <c r="I192" s="125"/>
      <c r="J192" s="79"/>
      <c r="K192" s="125"/>
      <c r="L192" s="79"/>
      <c r="M192" s="125"/>
      <c r="N192" s="79"/>
      <c r="O192" s="125"/>
      <c r="P192" s="79"/>
      <c r="Q192" s="125"/>
      <c r="R192" s="79"/>
      <c r="S192" s="125"/>
      <c r="T192" s="79">
        <v>40</v>
      </c>
      <c r="U192" s="125">
        <f>S192+T192</f>
        <v>40</v>
      </c>
    </row>
    <row r="193" spans="1:21" ht="14.45" hidden="1" customHeight="1">
      <c r="A193" s="67" t="s">
        <v>195</v>
      </c>
      <c r="B193" s="88" t="s">
        <v>190</v>
      </c>
      <c r="C193" s="68" t="s">
        <v>119</v>
      </c>
      <c r="D193" s="68" t="s">
        <v>115</v>
      </c>
      <c r="E193" s="58"/>
      <c r="F193" s="68"/>
      <c r="G193" s="79">
        <f>G194</f>
        <v>0</v>
      </c>
      <c r="H193" s="79">
        <f>H194</f>
        <v>0</v>
      </c>
      <c r="I193" s="125">
        <f t="shared" si="38"/>
        <v>0</v>
      </c>
      <c r="J193" s="79">
        <f>J194</f>
        <v>0</v>
      </c>
      <c r="K193" s="125">
        <f t="shared" si="39"/>
        <v>0</v>
      </c>
      <c r="L193" s="79">
        <f>L194</f>
        <v>0</v>
      </c>
      <c r="M193" s="125">
        <f t="shared" si="49"/>
        <v>0</v>
      </c>
      <c r="N193" s="79">
        <f>N194</f>
        <v>0</v>
      </c>
      <c r="O193" s="125">
        <f t="shared" si="45"/>
        <v>0</v>
      </c>
      <c r="P193" s="79">
        <f>P194</f>
        <v>0</v>
      </c>
      <c r="Q193" s="125">
        <f t="shared" si="46"/>
        <v>0</v>
      </c>
      <c r="R193" s="79">
        <f>R194</f>
        <v>0</v>
      </c>
      <c r="S193" s="125">
        <f t="shared" si="47"/>
        <v>0</v>
      </c>
      <c r="T193" s="79">
        <f>T194</f>
        <v>0</v>
      </c>
      <c r="U193" s="125">
        <f t="shared" si="48"/>
        <v>0</v>
      </c>
    </row>
    <row r="194" spans="1:21" ht="38.25" hidden="1">
      <c r="A194" s="67" t="s">
        <v>109</v>
      </c>
      <c r="B194" s="88" t="s">
        <v>190</v>
      </c>
      <c r="C194" s="68" t="s">
        <v>119</v>
      </c>
      <c r="D194" s="68" t="s">
        <v>115</v>
      </c>
      <c r="E194" s="58"/>
      <c r="F194" s="68"/>
      <c r="G194" s="79"/>
      <c r="H194" s="79">
        <f>H195</f>
        <v>0</v>
      </c>
      <c r="I194" s="125">
        <f t="shared" si="38"/>
        <v>0</v>
      </c>
      <c r="J194" s="79">
        <f>J195</f>
        <v>0</v>
      </c>
      <c r="K194" s="125">
        <f t="shared" si="39"/>
        <v>0</v>
      </c>
      <c r="L194" s="79">
        <f>L195</f>
        <v>0</v>
      </c>
      <c r="M194" s="125">
        <f t="shared" si="49"/>
        <v>0</v>
      </c>
      <c r="N194" s="79">
        <f>N195</f>
        <v>0</v>
      </c>
      <c r="O194" s="125">
        <f t="shared" si="45"/>
        <v>0</v>
      </c>
      <c r="P194" s="79">
        <f>P195</f>
        <v>0</v>
      </c>
      <c r="Q194" s="125">
        <f t="shared" si="46"/>
        <v>0</v>
      </c>
      <c r="R194" s="79">
        <f>R195</f>
        <v>0</v>
      </c>
      <c r="S194" s="125">
        <f t="shared" si="47"/>
        <v>0</v>
      </c>
      <c r="T194" s="79">
        <f>T195</f>
        <v>0</v>
      </c>
      <c r="U194" s="125">
        <f t="shared" si="48"/>
        <v>0</v>
      </c>
    </row>
    <row r="195" spans="1:21" ht="29.45" hidden="1" customHeight="1">
      <c r="A195" s="44" t="s">
        <v>181</v>
      </c>
      <c r="B195" s="88" t="s">
        <v>190</v>
      </c>
      <c r="C195" s="68" t="s">
        <v>119</v>
      </c>
      <c r="D195" s="68" t="s">
        <v>115</v>
      </c>
      <c r="E195" s="58"/>
      <c r="F195" s="68" t="s">
        <v>133</v>
      </c>
      <c r="G195" s="79"/>
      <c r="H195" s="79">
        <v>0</v>
      </c>
      <c r="I195" s="125">
        <f t="shared" si="38"/>
        <v>0</v>
      </c>
      <c r="J195" s="79">
        <v>0</v>
      </c>
      <c r="K195" s="125">
        <f t="shared" si="39"/>
        <v>0</v>
      </c>
      <c r="L195" s="79">
        <v>0</v>
      </c>
      <c r="M195" s="125">
        <f t="shared" si="49"/>
        <v>0</v>
      </c>
      <c r="N195" s="79">
        <v>0</v>
      </c>
      <c r="O195" s="125">
        <f t="shared" si="45"/>
        <v>0</v>
      </c>
      <c r="P195" s="79">
        <v>0</v>
      </c>
      <c r="Q195" s="125">
        <f t="shared" si="46"/>
        <v>0</v>
      </c>
      <c r="R195" s="79">
        <v>0</v>
      </c>
      <c r="S195" s="125">
        <f t="shared" si="47"/>
        <v>0</v>
      </c>
      <c r="T195" s="79">
        <v>0</v>
      </c>
      <c r="U195" s="125">
        <f t="shared" si="48"/>
        <v>0</v>
      </c>
    </row>
    <row r="196" spans="1:21" ht="14.45" customHeight="1">
      <c r="A196" s="54" t="s">
        <v>160</v>
      </c>
      <c r="B196" s="84" t="s">
        <v>190</v>
      </c>
      <c r="C196" s="59" t="s">
        <v>161</v>
      </c>
      <c r="D196" s="59"/>
      <c r="E196" s="58"/>
      <c r="F196" s="59"/>
      <c r="G196" s="85">
        <f t="shared" ref="G196:T199" si="50">G197</f>
        <v>80</v>
      </c>
      <c r="H196" s="85">
        <f t="shared" si="50"/>
        <v>0</v>
      </c>
      <c r="I196" s="126">
        <f t="shared" si="38"/>
        <v>80</v>
      </c>
      <c r="J196" s="85">
        <f t="shared" si="50"/>
        <v>0</v>
      </c>
      <c r="K196" s="126">
        <f t="shared" si="39"/>
        <v>80</v>
      </c>
      <c r="L196" s="85">
        <f t="shared" si="50"/>
        <v>0</v>
      </c>
      <c r="M196" s="126">
        <f t="shared" si="49"/>
        <v>80</v>
      </c>
      <c r="N196" s="85">
        <f t="shared" si="50"/>
        <v>0</v>
      </c>
      <c r="O196" s="126">
        <f t="shared" si="45"/>
        <v>80</v>
      </c>
      <c r="P196" s="85">
        <f t="shared" si="50"/>
        <v>0</v>
      </c>
      <c r="Q196" s="126">
        <f t="shared" si="46"/>
        <v>80</v>
      </c>
      <c r="R196" s="85">
        <f t="shared" si="50"/>
        <v>0</v>
      </c>
      <c r="S196" s="126">
        <f t="shared" si="47"/>
        <v>80</v>
      </c>
      <c r="T196" s="85">
        <f t="shared" si="50"/>
        <v>0</v>
      </c>
      <c r="U196" s="126">
        <f t="shared" si="48"/>
        <v>80</v>
      </c>
    </row>
    <row r="197" spans="1:21" ht="13.15" customHeight="1">
      <c r="A197" s="62" t="s">
        <v>162</v>
      </c>
      <c r="B197" s="68" t="s">
        <v>190</v>
      </c>
      <c r="C197" s="38" t="s">
        <v>161</v>
      </c>
      <c r="D197" s="38" t="s">
        <v>113</v>
      </c>
      <c r="E197" s="58"/>
      <c r="F197" s="38"/>
      <c r="G197" s="79">
        <f t="shared" si="50"/>
        <v>80</v>
      </c>
      <c r="H197" s="79">
        <f t="shared" si="50"/>
        <v>0</v>
      </c>
      <c r="I197" s="125">
        <f t="shared" si="38"/>
        <v>80</v>
      </c>
      <c r="J197" s="79">
        <f t="shared" si="50"/>
        <v>0</v>
      </c>
      <c r="K197" s="125">
        <f t="shared" si="39"/>
        <v>80</v>
      </c>
      <c r="L197" s="79">
        <f t="shared" si="50"/>
        <v>0</v>
      </c>
      <c r="M197" s="125">
        <f t="shared" si="49"/>
        <v>80</v>
      </c>
      <c r="N197" s="79">
        <f t="shared" si="50"/>
        <v>0</v>
      </c>
      <c r="O197" s="125">
        <f t="shared" si="45"/>
        <v>80</v>
      </c>
      <c r="P197" s="79">
        <f t="shared" si="50"/>
        <v>0</v>
      </c>
      <c r="Q197" s="125">
        <f t="shared" si="46"/>
        <v>80</v>
      </c>
      <c r="R197" s="79">
        <f t="shared" si="50"/>
        <v>0</v>
      </c>
      <c r="S197" s="125">
        <f t="shared" si="47"/>
        <v>80</v>
      </c>
      <c r="T197" s="79">
        <f t="shared" si="50"/>
        <v>0</v>
      </c>
      <c r="U197" s="125">
        <f t="shared" si="48"/>
        <v>80</v>
      </c>
    </row>
    <row r="198" spans="1:21" ht="29.25" customHeight="1">
      <c r="A198" s="45" t="s">
        <v>36</v>
      </c>
      <c r="B198" s="68" t="s">
        <v>190</v>
      </c>
      <c r="C198" s="40" t="s">
        <v>161</v>
      </c>
      <c r="D198" s="40" t="s">
        <v>113</v>
      </c>
      <c r="E198" s="58" t="s">
        <v>210</v>
      </c>
      <c r="F198" s="40"/>
      <c r="G198" s="79">
        <f t="shared" si="50"/>
        <v>80</v>
      </c>
      <c r="H198" s="79">
        <f t="shared" si="50"/>
        <v>0</v>
      </c>
      <c r="I198" s="125">
        <f t="shared" si="38"/>
        <v>80</v>
      </c>
      <c r="J198" s="79">
        <f t="shared" si="50"/>
        <v>0</v>
      </c>
      <c r="K198" s="125">
        <f t="shared" si="39"/>
        <v>80</v>
      </c>
      <c r="L198" s="79">
        <f t="shared" si="50"/>
        <v>0</v>
      </c>
      <c r="M198" s="125">
        <f t="shared" si="49"/>
        <v>80</v>
      </c>
      <c r="N198" s="79">
        <f t="shared" si="50"/>
        <v>0</v>
      </c>
      <c r="O198" s="125">
        <f t="shared" si="45"/>
        <v>80</v>
      </c>
      <c r="P198" s="79">
        <f t="shared" si="50"/>
        <v>0</v>
      </c>
      <c r="Q198" s="125">
        <f t="shared" si="46"/>
        <v>80</v>
      </c>
      <c r="R198" s="79">
        <f t="shared" si="50"/>
        <v>0</v>
      </c>
      <c r="S198" s="125">
        <f t="shared" si="47"/>
        <v>80</v>
      </c>
      <c r="T198" s="79">
        <f t="shared" si="50"/>
        <v>0</v>
      </c>
      <c r="U198" s="125">
        <f t="shared" si="48"/>
        <v>80</v>
      </c>
    </row>
    <row r="199" spans="1:21" ht="16.149999999999999" customHeight="1">
      <c r="A199" s="45" t="s">
        <v>163</v>
      </c>
      <c r="B199" s="68" t="s">
        <v>190</v>
      </c>
      <c r="C199" s="40" t="s">
        <v>161</v>
      </c>
      <c r="D199" s="40" t="s">
        <v>113</v>
      </c>
      <c r="E199" s="58" t="s">
        <v>231</v>
      </c>
      <c r="F199" s="40"/>
      <c r="G199" s="79">
        <f t="shared" si="50"/>
        <v>80</v>
      </c>
      <c r="H199" s="79">
        <f t="shared" si="50"/>
        <v>0</v>
      </c>
      <c r="I199" s="125">
        <f t="shared" si="38"/>
        <v>80</v>
      </c>
      <c r="J199" s="79">
        <f t="shared" si="50"/>
        <v>0</v>
      </c>
      <c r="K199" s="125">
        <f t="shared" si="39"/>
        <v>80</v>
      </c>
      <c r="L199" s="79">
        <f t="shared" si="50"/>
        <v>0</v>
      </c>
      <c r="M199" s="125">
        <f t="shared" si="49"/>
        <v>80</v>
      </c>
      <c r="N199" s="79">
        <f t="shared" si="50"/>
        <v>0</v>
      </c>
      <c r="O199" s="125">
        <f t="shared" si="45"/>
        <v>80</v>
      </c>
      <c r="P199" s="79">
        <f t="shared" si="50"/>
        <v>0</v>
      </c>
      <c r="Q199" s="125">
        <f t="shared" si="46"/>
        <v>80</v>
      </c>
      <c r="R199" s="79">
        <f t="shared" si="50"/>
        <v>0</v>
      </c>
      <c r="S199" s="125">
        <f t="shared" si="47"/>
        <v>80</v>
      </c>
      <c r="T199" s="79">
        <f t="shared" si="50"/>
        <v>0</v>
      </c>
      <c r="U199" s="125">
        <f t="shared" si="48"/>
        <v>80</v>
      </c>
    </row>
    <row r="200" spans="1:21" ht="13.9" customHeight="1">
      <c r="A200" s="34" t="s">
        <v>184</v>
      </c>
      <c r="B200" s="68" t="s">
        <v>190</v>
      </c>
      <c r="C200" s="40" t="s">
        <v>161</v>
      </c>
      <c r="D200" s="40" t="s">
        <v>113</v>
      </c>
      <c r="E200" s="58" t="s">
        <v>231</v>
      </c>
      <c r="F200" s="40" t="s">
        <v>164</v>
      </c>
      <c r="G200" s="97">
        <v>80</v>
      </c>
      <c r="H200" s="97">
        <v>0</v>
      </c>
      <c r="I200" s="125">
        <f t="shared" si="38"/>
        <v>80</v>
      </c>
      <c r="J200" s="97">
        <v>0</v>
      </c>
      <c r="K200" s="125">
        <f t="shared" si="39"/>
        <v>80</v>
      </c>
      <c r="L200" s="97">
        <v>0</v>
      </c>
      <c r="M200" s="125">
        <f t="shared" si="49"/>
        <v>80</v>
      </c>
      <c r="N200" s="97">
        <v>0</v>
      </c>
      <c r="O200" s="125">
        <f t="shared" si="45"/>
        <v>80</v>
      </c>
      <c r="P200" s="97">
        <v>0</v>
      </c>
      <c r="Q200" s="125">
        <f t="shared" si="46"/>
        <v>80</v>
      </c>
      <c r="R200" s="97">
        <v>0</v>
      </c>
      <c r="S200" s="125">
        <f t="shared" si="47"/>
        <v>80</v>
      </c>
      <c r="T200" s="97">
        <v>0</v>
      </c>
      <c r="U200" s="125">
        <f t="shared" si="48"/>
        <v>80</v>
      </c>
    </row>
    <row r="201" spans="1:21" s="22" customFormat="1" ht="14.45" customHeight="1">
      <c r="A201" s="50" t="s">
        <v>157</v>
      </c>
      <c r="B201" s="87" t="s">
        <v>190</v>
      </c>
      <c r="C201" s="59" t="s">
        <v>159</v>
      </c>
      <c r="D201" s="40"/>
      <c r="E201" s="58"/>
      <c r="F201" s="40"/>
      <c r="G201" s="81">
        <f t="shared" ref="G201:H203" si="51">G202</f>
        <v>127</v>
      </c>
      <c r="H201" s="81">
        <f t="shared" si="51"/>
        <v>0</v>
      </c>
      <c r="I201" s="126">
        <f t="shared" si="38"/>
        <v>127</v>
      </c>
      <c r="J201" s="81">
        <f>J202</f>
        <v>40</v>
      </c>
      <c r="K201" s="126">
        <f t="shared" si="39"/>
        <v>167</v>
      </c>
      <c r="L201" s="81">
        <f>L202</f>
        <v>0</v>
      </c>
      <c r="M201" s="126">
        <f t="shared" si="49"/>
        <v>167</v>
      </c>
      <c r="N201" s="81">
        <f>N202</f>
        <v>0</v>
      </c>
      <c r="O201" s="126">
        <f t="shared" si="45"/>
        <v>167</v>
      </c>
      <c r="P201" s="81">
        <f>P202</f>
        <v>0</v>
      </c>
      <c r="Q201" s="126">
        <f t="shared" si="46"/>
        <v>167</v>
      </c>
      <c r="R201" s="81">
        <f>R202</f>
        <v>30</v>
      </c>
      <c r="S201" s="126">
        <f t="shared" si="47"/>
        <v>197</v>
      </c>
      <c r="T201" s="81">
        <f>T202</f>
        <v>0</v>
      </c>
      <c r="U201" s="126">
        <f t="shared" si="48"/>
        <v>197</v>
      </c>
    </row>
    <row r="202" spans="1:21" s="8" customFormat="1" ht="14.45" customHeight="1">
      <c r="A202" s="53" t="s">
        <v>158</v>
      </c>
      <c r="B202" s="88" t="s">
        <v>190</v>
      </c>
      <c r="C202" s="38" t="s">
        <v>159</v>
      </c>
      <c r="D202" s="38" t="s">
        <v>114</v>
      </c>
      <c r="E202" s="58"/>
      <c r="F202" s="38"/>
      <c r="G202" s="78">
        <f t="shared" si="51"/>
        <v>127</v>
      </c>
      <c r="H202" s="78">
        <f t="shared" si="51"/>
        <v>0</v>
      </c>
      <c r="I202" s="125">
        <f t="shared" si="38"/>
        <v>127</v>
      </c>
      <c r="J202" s="78">
        <f>J203+J211</f>
        <v>40</v>
      </c>
      <c r="K202" s="125">
        <f t="shared" si="39"/>
        <v>167</v>
      </c>
      <c r="L202" s="78">
        <f>L203+L211</f>
        <v>0</v>
      </c>
      <c r="M202" s="125">
        <f t="shared" si="49"/>
        <v>167</v>
      </c>
      <c r="N202" s="78">
        <f>N203+N211</f>
        <v>0</v>
      </c>
      <c r="O202" s="125">
        <f t="shared" si="45"/>
        <v>167</v>
      </c>
      <c r="P202" s="78">
        <f>P203+P211</f>
        <v>0</v>
      </c>
      <c r="Q202" s="125">
        <f t="shared" si="46"/>
        <v>167</v>
      </c>
      <c r="R202" s="78">
        <f>R203+R211</f>
        <v>30</v>
      </c>
      <c r="S202" s="125">
        <f t="shared" si="47"/>
        <v>197</v>
      </c>
      <c r="T202" s="78">
        <f>T203+T211</f>
        <v>0</v>
      </c>
      <c r="U202" s="125">
        <f t="shared" si="48"/>
        <v>197</v>
      </c>
    </row>
    <row r="203" spans="1:21" s="8" customFormat="1" ht="42.75" customHeight="1">
      <c r="A203" s="121" t="s">
        <v>87</v>
      </c>
      <c r="B203" s="98" t="s">
        <v>190</v>
      </c>
      <c r="C203" s="99" t="s">
        <v>159</v>
      </c>
      <c r="D203" s="99" t="s">
        <v>114</v>
      </c>
      <c r="E203" s="103" t="s">
        <v>88</v>
      </c>
      <c r="F203" s="99"/>
      <c r="G203" s="104">
        <f t="shared" si="51"/>
        <v>127</v>
      </c>
      <c r="H203" s="104">
        <f t="shared" si="51"/>
        <v>0</v>
      </c>
      <c r="I203" s="125">
        <f t="shared" si="38"/>
        <v>127</v>
      </c>
      <c r="J203" s="104">
        <f>J204</f>
        <v>0</v>
      </c>
      <c r="K203" s="125">
        <f t="shared" si="39"/>
        <v>127</v>
      </c>
      <c r="L203" s="104">
        <f>L204</f>
        <v>0</v>
      </c>
      <c r="M203" s="125">
        <f t="shared" si="49"/>
        <v>127</v>
      </c>
      <c r="N203" s="104">
        <f>N204</f>
        <v>0</v>
      </c>
      <c r="O203" s="125">
        <f t="shared" si="45"/>
        <v>127</v>
      </c>
      <c r="P203" s="104">
        <f>P204</f>
        <v>0</v>
      </c>
      <c r="Q203" s="125">
        <f t="shared" si="46"/>
        <v>127</v>
      </c>
      <c r="R203" s="104">
        <f>R204</f>
        <v>0</v>
      </c>
      <c r="S203" s="125">
        <f t="shared" si="47"/>
        <v>127</v>
      </c>
      <c r="T203" s="104">
        <f>T204</f>
        <v>0</v>
      </c>
      <c r="U203" s="125">
        <f t="shared" si="48"/>
        <v>127</v>
      </c>
    </row>
    <row r="204" spans="1:21" ht="27" customHeight="1">
      <c r="A204" s="61" t="s">
        <v>90</v>
      </c>
      <c r="B204" s="88" t="s">
        <v>190</v>
      </c>
      <c r="C204" s="40" t="s">
        <v>159</v>
      </c>
      <c r="D204" s="40" t="s">
        <v>114</v>
      </c>
      <c r="E204" s="58" t="s">
        <v>89</v>
      </c>
      <c r="F204" s="40"/>
      <c r="G204" s="79">
        <f>G205+G207+G209</f>
        <v>127</v>
      </c>
      <c r="H204" s="79">
        <f>H210</f>
        <v>0</v>
      </c>
      <c r="I204" s="125">
        <f t="shared" si="38"/>
        <v>127</v>
      </c>
      <c r="J204" s="79">
        <f>J210</f>
        <v>0</v>
      </c>
      <c r="K204" s="125">
        <f t="shared" si="39"/>
        <v>127</v>
      </c>
      <c r="L204" s="79">
        <f>L210</f>
        <v>0</v>
      </c>
      <c r="M204" s="125">
        <f t="shared" si="49"/>
        <v>127</v>
      </c>
      <c r="N204" s="79">
        <f>N210</f>
        <v>0</v>
      </c>
      <c r="O204" s="125">
        <f t="shared" si="45"/>
        <v>127</v>
      </c>
      <c r="P204" s="79">
        <f>P210</f>
        <v>0</v>
      </c>
      <c r="Q204" s="125">
        <f t="shared" si="46"/>
        <v>127</v>
      </c>
      <c r="R204" s="79">
        <f>R210</f>
        <v>0</v>
      </c>
      <c r="S204" s="125">
        <f t="shared" si="47"/>
        <v>127</v>
      </c>
      <c r="T204" s="79">
        <f>T210</f>
        <v>0</v>
      </c>
      <c r="U204" s="125">
        <f t="shared" si="48"/>
        <v>127</v>
      </c>
    </row>
    <row r="205" spans="1:21" ht="27" customHeight="1">
      <c r="A205" s="61" t="s">
        <v>92</v>
      </c>
      <c r="B205" s="88" t="s">
        <v>190</v>
      </c>
      <c r="C205" s="40" t="s">
        <v>159</v>
      </c>
      <c r="D205" s="40" t="s">
        <v>114</v>
      </c>
      <c r="E205" s="58" t="s">
        <v>91</v>
      </c>
      <c r="F205" s="40"/>
      <c r="G205" s="79">
        <f>G206</f>
        <v>79</v>
      </c>
      <c r="H205" s="79"/>
      <c r="I205" s="125">
        <f t="shared" si="38"/>
        <v>79</v>
      </c>
      <c r="J205" s="79"/>
      <c r="K205" s="125">
        <f t="shared" si="39"/>
        <v>79</v>
      </c>
      <c r="L205" s="79"/>
      <c r="M205" s="125">
        <f t="shared" si="49"/>
        <v>79</v>
      </c>
      <c r="N205" s="79"/>
      <c r="O205" s="125">
        <f t="shared" si="45"/>
        <v>79</v>
      </c>
      <c r="P205" s="79"/>
      <c r="Q205" s="125">
        <f t="shared" si="46"/>
        <v>79</v>
      </c>
      <c r="R205" s="79"/>
      <c r="S205" s="125">
        <f t="shared" si="47"/>
        <v>79</v>
      </c>
      <c r="T205" s="79"/>
      <c r="U205" s="125">
        <f t="shared" si="48"/>
        <v>79</v>
      </c>
    </row>
    <row r="206" spans="1:21" ht="27" customHeight="1">
      <c r="A206" s="44" t="s">
        <v>181</v>
      </c>
      <c r="B206" s="88" t="s">
        <v>190</v>
      </c>
      <c r="C206" s="40" t="s">
        <v>159</v>
      </c>
      <c r="D206" s="40" t="s">
        <v>114</v>
      </c>
      <c r="E206" s="58" t="s">
        <v>91</v>
      </c>
      <c r="F206" s="40" t="s">
        <v>133</v>
      </c>
      <c r="G206" s="79">
        <v>79</v>
      </c>
      <c r="H206" s="79"/>
      <c r="I206" s="125">
        <f t="shared" si="38"/>
        <v>79</v>
      </c>
      <c r="J206" s="79"/>
      <c r="K206" s="125">
        <f t="shared" si="39"/>
        <v>79</v>
      </c>
      <c r="L206" s="79">
        <v>20.52</v>
      </c>
      <c r="M206" s="125">
        <f t="shared" si="49"/>
        <v>99.52</v>
      </c>
      <c r="N206" s="79">
        <v>-18.52</v>
      </c>
      <c r="O206" s="125">
        <f t="shared" si="45"/>
        <v>81</v>
      </c>
      <c r="P206" s="79"/>
      <c r="Q206" s="125">
        <f t="shared" si="46"/>
        <v>81</v>
      </c>
      <c r="R206" s="79"/>
      <c r="S206" s="125">
        <f t="shared" si="47"/>
        <v>81</v>
      </c>
      <c r="T206" s="79"/>
      <c r="U206" s="125">
        <f t="shared" si="48"/>
        <v>81</v>
      </c>
    </row>
    <row r="207" spans="1:21" ht="27" customHeight="1">
      <c r="A207" s="61" t="s">
        <v>94</v>
      </c>
      <c r="B207" s="88" t="s">
        <v>190</v>
      </c>
      <c r="C207" s="40" t="s">
        <v>159</v>
      </c>
      <c r="D207" s="40" t="s">
        <v>114</v>
      </c>
      <c r="E207" s="58" t="s">
        <v>93</v>
      </c>
      <c r="F207" s="40"/>
      <c r="G207" s="79">
        <f>G208</f>
        <v>48</v>
      </c>
      <c r="H207" s="79"/>
      <c r="I207" s="125">
        <f t="shared" si="38"/>
        <v>48</v>
      </c>
      <c r="J207" s="79"/>
      <c r="K207" s="125">
        <f t="shared" si="39"/>
        <v>48</v>
      </c>
      <c r="L207" s="79"/>
      <c r="M207" s="125">
        <f t="shared" si="49"/>
        <v>48</v>
      </c>
      <c r="N207" s="79"/>
      <c r="O207" s="125">
        <f t="shared" si="45"/>
        <v>48</v>
      </c>
      <c r="P207" s="79"/>
      <c r="Q207" s="125">
        <f t="shared" si="46"/>
        <v>48</v>
      </c>
      <c r="R207" s="79"/>
      <c r="S207" s="125">
        <f t="shared" si="47"/>
        <v>48</v>
      </c>
      <c r="T207" s="79"/>
      <c r="U207" s="125">
        <f t="shared" si="48"/>
        <v>48</v>
      </c>
    </row>
    <row r="208" spans="1:21" ht="27" customHeight="1">
      <c r="A208" s="44" t="s">
        <v>181</v>
      </c>
      <c r="B208" s="88" t="s">
        <v>190</v>
      </c>
      <c r="C208" s="40" t="s">
        <v>159</v>
      </c>
      <c r="D208" s="40" t="s">
        <v>114</v>
      </c>
      <c r="E208" s="58" t="s">
        <v>93</v>
      </c>
      <c r="F208" s="40" t="s">
        <v>133</v>
      </c>
      <c r="G208" s="79">
        <v>48</v>
      </c>
      <c r="H208" s="79"/>
      <c r="I208" s="125">
        <f t="shared" si="38"/>
        <v>48</v>
      </c>
      <c r="J208" s="79"/>
      <c r="K208" s="125">
        <f t="shared" si="39"/>
        <v>48</v>
      </c>
      <c r="L208" s="79">
        <v>-20.52</v>
      </c>
      <c r="M208" s="125">
        <f t="shared" si="49"/>
        <v>27.48</v>
      </c>
      <c r="N208" s="79">
        <v>18.52</v>
      </c>
      <c r="O208" s="125">
        <f t="shared" si="45"/>
        <v>46</v>
      </c>
      <c r="P208" s="79"/>
      <c r="Q208" s="125">
        <f t="shared" si="46"/>
        <v>46</v>
      </c>
      <c r="R208" s="79"/>
      <c r="S208" s="125">
        <f t="shared" si="47"/>
        <v>46</v>
      </c>
      <c r="T208" s="79"/>
      <c r="U208" s="125">
        <f t="shared" si="48"/>
        <v>46</v>
      </c>
    </row>
    <row r="209" spans="1:21" ht="19.5" hidden="1" customHeight="1">
      <c r="A209" s="44" t="s">
        <v>96</v>
      </c>
      <c r="B209" s="88" t="s">
        <v>190</v>
      </c>
      <c r="C209" s="40" t="s">
        <v>159</v>
      </c>
      <c r="D209" s="40" t="s">
        <v>114</v>
      </c>
      <c r="E209" s="58" t="s">
        <v>95</v>
      </c>
      <c r="F209" s="40"/>
      <c r="G209" s="79">
        <f>G210</f>
        <v>0</v>
      </c>
      <c r="H209" s="79"/>
      <c r="I209" s="125">
        <f t="shared" si="38"/>
        <v>0</v>
      </c>
      <c r="J209" s="79"/>
      <c r="K209" s="125">
        <f t="shared" si="39"/>
        <v>0</v>
      </c>
      <c r="L209" s="79"/>
      <c r="M209" s="125">
        <f t="shared" si="49"/>
        <v>0</v>
      </c>
      <c r="N209" s="79"/>
      <c r="O209" s="125">
        <f t="shared" si="45"/>
        <v>0</v>
      </c>
      <c r="P209" s="79"/>
      <c r="Q209" s="125">
        <f t="shared" si="46"/>
        <v>0</v>
      </c>
      <c r="R209" s="79"/>
      <c r="S209" s="125">
        <f t="shared" si="47"/>
        <v>0</v>
      </c>
      <c r="T209" s="79"/>
      <c r="U209" s="125">
        <f t="shared" si="48"/>
        <v>0</v>
      </c>
    </row>
    <row r="210" spans="1:21" ht="27.6" hidden="1" customHeight="1">
      <c r="A210" s="44" t="s">
        <v>181</v>
      </c>
      <c r="B210" s="88" t="s">
        <v>190</v>
      </c>
      <c r="C210" s="40" t="s">
        <v>159</v>
      </c>
      <c r="D210" s="40" t="s">
        <v>114</v>
      </c>
      <c r="E210" s="58" t="s">
        <v>95</v>
      </c>
      <c r="F210" s="40" t="s">
        <v>133</v>
      </c>
      <c r="G210" s="79">
        <v>0</v>
      </c>
      <c r="H210" s="79">
        <v>0</v>
      </c>
      <c r="I210" s="125">
        <f t="shared" si="38"/>
        <v>0</v>
      </c>
      <c r="J210" s="79">
        <v>0</v>
      </c>
      <c r="K210" s="125">
        <f t="shared" si="39"/>
        <v>0</v>
      </c>
      <c r="L210" s="79">
        <v>0</v>
      </c>
      <c r="M210" s="125">
        <f t="shared" si="49"/>
        <v>0</v>
      </c>
      <c r="N210" s="79">
        <v>0</v>
      </c>
      <c r="O210" s="125">
        <f t="shared" si="45"/>
        <v>0</v>
      </c>
      <c r="P210" s="79">
        <v>0</v>
      </c>
      <c r="Q210" s="125">
        <f t="shared" si="46"/>
        <v>0</v>
      </c>
      <c r="R210" s="79">
        <v>0</v>
      </c>
      <c r="S210" s="125">
        <f t="shared" si="47"/>
        <v>0</v>
      </c>
      <c r="T210" s="79">
        <v>0</v>
      </c>
      <c r="U210" s="125">
        <f t="shared" si="48"/>
        <v>0</v>
      </c>
    </row>
    <row r="211" spans="1:21" ht="27.6" customHeight="1">
      <c r="A211" s="45" t="s">
        <v>36</v>
      </c>
      <c r="B211" s="88" t="s">
        <v>190</v>
      </c>
      <c r="C211" s="40" t="s">
        <v>159</v>
      </c>
      <c r="D211" s="40" t="s">
        <v>114</v>
      </c>
      <c r="E211" s="58" t="s">
        <v>210</v>
      </c>
      <c r="F211" s="40"/>
      <c r="G211" s="79">
        <f>G212</f>
        <v>0</v>
      </c>
      <c r="H211" s="79">
        <f>H212</f>
        <v>0</v>
      </c>
      <c r="I211" s="125">
        <f t="shared" si="38"/>
        <v>0</v>
      </c>
      <c r="J211" s="79">
        <f>J212</f>
        <v>40</v>
      </c>
      <c r="K211" s="125">
        <f t="shared" si="39"/>
        <v>40</v>
      </c>
      <c r="L211" s="79">
        <f>L212</f>
        <v>0</v>
      </c>
      <c r="M211" s="125">
        <f t="shared" si="49"/>
        <v>40</v>
      </c>
      <c r="N211" s="79">
        <f>N212</f>
        <v>0</v>
      </c>
      <c r="O211" s="125">
        <f t="shared" si="45"/>
        <v>40</v>
      </c>
      <c r="P211" s="79">
        <f>P212</f>
        <v>0</v>
      </c>
      <c r="Q211" s="125">
        <f t="shared" si="46"/>
        <v>40</v>
      </c>
      <c r="R211" s="79">
        <f>R212</f>
        <v>30</v>
      </c>
      <c r="S211" s="125">
        <f t="shared" si="47"/>
        <v>70</v>
      </c>
      <c r="T211" s="79">
        <f>T212</f>
        <v>0</v>
      </c>
      <c r="U211" s="125">
        <f t="shared" si="48"/>
        <v>70</v>
      </c>
    </row>
    <row r="212" spans="1:21" ht="27.6" customHeight="1">
      <c r="A212" s="34" t="s">
        <v>249</v>
      </c>
      <c r="B212" s="88" t="s">
        <v>190</v>
      </c>
      <c r="C212" s="40" t="s">
        <v>159</v>
      </c>
      <c r="D212" s="40" t="s">
        <v>114</v>
      </c>
      <c r="E212" s="58" t="s">
        <v>250</v>
      </c>
      <c r="F212" s="40"/>
      <c r="G212" s="79">
        <f>G213</f>
        <v>0</v>
      </c>
      <c r="H212" s="79">
        <f>H213</f>
        <v>0</v>
      </c>
      <c r="I212" s="125">
        <f t="shared" si="38"/>
        <v>0</v>
      </c>
      <c r="J212" s="79">
        <f>J213</f>
        <v>40</v>
      </c>
      <c r="K212" s="125">
        <f t="shared" si="39"/>
        <v>40</v>
      </c>
      <c r="L212" s="79">
        <f>L213</f>
        <v>0</v>
      </c>
      <c r="M212" s="125">
        <f t="shared" si="49"/>
        <v>40</v>
      </c>
      <c r="N212" s="79">
        <f>N213</f>
        <v>0</v>
      </c>
      <c r="O212" s="125">
        <f t="shared" si="45"/>
        <v>40</v>
      </c>
      <c r="P212" s="79">
        <f>P213</f>
        <v>0</v>
      </c>
      <c r="Q212" s="125">
        <f t="shared" si="46"/>
        <v>40</v>
      </c>
      <c r="R212" s="79">
        <f>R213</f>
        <v>30</v>
      </c>
      <c r="S212" s="125">
        <f t="shared" si="47"/>
        <v>70</v>
      </c>
      <c r="T212" s="79">
        <f>T213</f>
        <v>0</v>
      </c>
      <c r="U212" s="125">
        <f t="shared" si="48"/>
        <v>70</v>
      </c>
    </row>
    <row r="213" spans="1:21" ht="27.6" customHeight="1">
      <c r="A213" s="44" t="s">
        <v>181</v>
      </c>
      <c r="B213" s="88" t="s">
        <v>190</v>
      </c>
      <c r="C213" s="40" t="s">
        <v>159</v>
      </c>
      <c r="D213" s="40" t="s">
        <v>114</v>
      </c>
      <c r="E213" s="58" t="s">
        <v>250</v>
      </c>
      <c r="F213" s="40" t="s">
        <v>133</v>
      </c>
      <c r="G213" s="79"/>
      <c r="H213" s="79"/>
      <c r="I213" s="125">
        <f t="shared" si="38"/>
        <v>0</v>
      </c>
      <c r="J213" s="79">
        <v>40</v>
      </c>
      <c r="K213" s="125">
        <f t="shared" si="39"/>
        <v>40</v>
      </c>
      <c r="L213" s="79"/>
      <c r="M213" s="125">
        <f t="shared" si="49"/>
        <v>40</v>
      </c>
      <c r="N213" s="79"/>
      <c r="O213" s="125">
        <f t="shared" si="45"/>
        <v>40</v>
      </c>
      <c r="P213" s="79"/>
      <c r="Q213" s="125">
        <f t="shared" si="46"/>
        <v>40</v>
      </c>
      <c r="R213" s="79">
        <v>30</v>
      </c>
      <c r="S213" s="125">
        <f t="shared" si="47"/>
        <v>70</v>
      </c>
      <c r="T213" s="79"/>
      <c r="U213" s="125">
        <f t="shared" si="48"/>
        <v>70</v>
      </c>
    </row>
    <row r="214" spans="1:21" s="22" customFormat="1" ht="39.6" customHeight="1">
      <c r="A214" s="63" t="s">
        <v>169</v>
      </c>
      <c r="B214" s="87" t="s">
        <v>190</v>
      </c>
      <c r="C214" s="59" t="s">
        <v>174</v>
      </c>
      <c r="D214" s="59"/>
      <c r="E214" s="58"/>
      <c r="F214" s="59"/>
      <c r="G214" s="83">
        <f>G215</f>
        <v>256.7</v>
      </c>
      <c r="H214" s="83">
        <f>H215</f>
        <v>0</v>
      </c>
      <c r="I214" s="126">
        <f t="shared" ref="I214:I221" si="52">G214+H214</f>
        <v>256.7</v>
      </c>
      <c r="J214" s="83">
        <f>J215</f>
        <v>0</v>
      </c>
      <c r="K214" s="126">
        <f t="shared" ref="K214:K221" si="53">I214+J214</f>
        <v>256.7</v>
      </c>
      <c r="L214" s="83">
        <f>L215</f>
        <v>0</v>
      </c>
      <c r="M214" s="126">
        <f t="shared" si="49"/>
        <v>256.7</v>
      </c>
      <c r="N214" s="83">
        <f>N215</f>
        <v>0</v>
      </c>
      <c r="O214" s="126">
        <f t="shared" si="45"/>
        <v>256.7</v>
      </c>
      <c r="P214" s="83">
        <f>P215</f>
        <v>0</v>
      </c>
      <c r="Q214" s="126">
        <f t="shared" si="46"/>
        <v>256.7</v>
      </c>
      <c r="R214" s="83">
        <f>R215</f>
        <v>0</v>
      </c>
      <c r="S214" s="126">
        <f t="shared" si="47"/>
        <v>256.7</v>
      </c>
      <c r="T214" s="83">
        <f>T215</f>
        <v>0</v>
      </c>
      <c r="U214" s="126">
        <f t="shared" si="48"/>
        <v>256.7</v>
      </c>
    </row>
    <row r="215" spans="1:21" s="8" customFormat="1" ht="15.75" customHeight="1">
      <c r="A215" s="32" t="s">
        <v>170</v>
      </c>
      <c r="B215" s="88" t="s">
        <v>190</v>
      </c>
      <c r="C215" s="38" t="s">
        <v>174</v>
      </c>
      <c r="D215" s="38" t="s">
        <v>116</v>
      </c>
      <c r="E215" s="58"/>
      <c r="F215" s="38"/>
      <c r="G215" s="78">
        <f>G217+G219+G220</f>
        <v>256.7</v>
      </c>
      <c r="H215" s="78">
        <f>H216</f>
        <v>0</v>
      </c>
      <c r="I215" s="125">
        <f t="shared" si="52"/>
        <v>256.7</v>
      </c>
      <c r="J215" s="78">
        <f>J216</f>
        <v>0</v>
      </c>
      <c r="K215" s="125">
        <f t="shared" si="53"/>
        <v>256.7</v>
      </c>
      <c r="L215" s="78">
        <f>L216</f>
        <v>0</v>
      </c>
      <c r="M215" s="125">
        <f t="shared" si="49"/>
        <v>256.7</v>
      </c>
      <c r="N215" s="78">
        <f>N216</f>
        <v>0</v>
      </c>
      <c r="O215" s="125">
        <f t="shared" si="45"/>
        <v>256.7</v>
      </c>
      <c r="P215" s="78">
        <f>P216</f>
        <v>0</v>
      </c>
      <c r="Q215" s="125">
        <f t="shared" si="46"/>
        <v>256.7</v>
      </c>
      <c r="R215" s="78">
        <f>R216</f>
        <v>0</v>
      </c>
      <c r="S215" s="125">
        <f t="shared" si="47"/>
        <v>256.7</v>
      </c>
      <c r="T215" s="78">
        <f>T216</f>
        <v>0</v>
      </c>
      <c r="U215" s="125">
        <f t="shared" si="48"/>
        <v>256.7</v>
      </c>
    </row>
    <row r="216" spans="1:21" ht="55.15" hidden="1" customHeight="1">
      <c r="A216" s="100" t="s">
        <v>171</v>
      </c>
      <c r="B216" s="88" t="s">
        <v>190</v>
      </c>
      <c r="C216" s="40" t="s">
        <v>174</v>
      </c>
      <c r="D216" s="40" t="s">
        <v>116</v>
      </c>
      <c r="E216" s="58" t="s">
        <v>35</v>
      </c>
      <c r="F216" s="40"/>
      <c r="G216" s="79"/>
      <c r="H216" s="79">
        <f>H217+H218+H219+H220</f>
        <v>0</v>
      </c>
      <c r="I216" s="125">
        <f t="shared" si="52"/>
        <v>0</v>
      </c>
      <c r="J216" s="79">
        <f>J217+J218+J219+J220</f>
        <v>0</v>
      </c>
      <c r="K216" s="125">
        <f t="shared" si="53"/>
        <v>0</v>
      </c>
      <c r="L216" s="79">
        <f>L217+L218+L219+L220</f>
        <v>0</v>
      </c>
      <c r="M216" s="125">
        <f t="shared" si="49"/>
        <v>0</v>
      </c>
      <c r="N216" s="79">
        <f>N217+N218+N219+N220</f>
        <v>0</v>
      </c>
      <c r="O216" s="125">
        <f t="shared" si="45"/>
        <v>0</v>
      </c>
      <c r="P216" s="79">
        <f>P217+P218+P219+P220</f>
        <v>0</v>
      </c>
      <c r="Q216" s="125">
        <f t="shared" si="46"/>
        <v>0</v>
      </c>
      <c r="R216" s="79">
        <f>R217+R218+R219+R220</f>
        <v>0</v>
      </c>
      <c r="S216" s="125">
        <f t="shared" si="47"/>
        <v>0</v>
      </c>
      <c r="T216" s="79">
        <f>T217+T218+T219+T220</f>
        <v>0</v>
      </c>
      <c r="U216" s="125">
        <f t="shared" si="48"/>
        <v>0</v>
      </c>
    </row>
    <row r="217" spans="1:21" ht="28.15" customHeight="1">
      <c r="A217" s="44" t="s">
        <v>235</v>
      </c>
      <c r="B217" s="88" t="s">
        <v>190</v>
      </c>
      <c r="C217" s="40" t="s">
        <v>174</v>
      </c>
      <c r="D217" s="40" t="s">
        <v>116</v>
      </c>
      <c r="E217" s="58" t="s">
        <v>232</v>
      </c>
      <c r="F217" s="40" t="s">
        <v>126</v>
      </c>
      <c r="G217" s="79">
        <v>118.2</v>
      </c>
      <c r="H217" s="79">
        <v>0</v>
      </c>
      <c r="I217" s="125">
        <f t="shared" si="52"/>
        <v>118.2</v>
      </c>
      <c r="J217" s="79">
        <v>0</v>
      </c>
      <c r="K217" s="125">
        <f t="shared" si="53"/>
        <v>118.2</v>
      </c>
      <c r="L217" s="79">
        <v>0</v>
      </c>
      <c r="M217" s="125">
        <f t="shared" si="49"/>
        <v>118.2</v>
      </c>
      <c r="N217" s="79">
        <v>0</v>
      </c>
      <c r="O217" s="125">
        <f t="shared" si="45"/>
        <v>118.2</v>
      </c>
      <c r="P217" s="79">
        <v>0</v>
      </c>
      <c r="Q217" s="125">
        <f t="shared" si="46"/>
        <v>118.2</v>
      </c>
      <c r="R217" s="79">
        <v>0</v>
      </c>
      <c r="S217" s="125">
        <f t="shared" si="47"/>
        <v>118.2</v>
      </c>
      <c r="T217" s="79">
        <v>0</v>
      </c>
      <c r="U217" s="125">
        <f t="shared" si="48"/>
        <v>118.2</v>
      </c>
    </row>
    <row r="218" spans="1:21" ht="32.25" hidden="1" customHeight="1">
      <c r="A218" s="44" t="s">
        <v>172</v>
      </c>
      <c r="B218" s="88" t="s">
        <v>190</v>
      </c>
      <c r="C218" s="40" t="s">
        <v>174</v>
      </c>
      <c r="D218" s="40" t="s">
        <v>116</v>
      </c>
      <c r="E218" s="58" t="s">
        <v>35</v>
      </c>
      <c r="F218" s="40" t="s">
        <v>126</v>
      </c>
      <c r="G218" s="79" t="e">
        <f>#REF!+#REF!</f>
        <v>#REF!</v>
      </c>
      <c r="H218" s="79"/>
      <c r="I218" s="125" t="e">
        <f t="shared" si="52"/>
        <v>#REF!</v>
      </c>
      <c r="J218" s="79"/>
      <c r="K218" s="125" t="e">
        <f t="shared" si="53"/>
        <v>#REF!</v>
      </c>
      <c r="L218" s="79"/>
      <c r="M218" s="125" t="e">
        <f t="shared" si="49"/>
        <v>#REF!</v>
      </c>
      <c r="N218" s="79"/>
      <c r="O218" s="125" t="e">
        <f t="shared" si="45"/>
        <v>#REF!</v>
      </c>
      <c r="P218" s="79"/>
      <c r="Q218" s="125" t="e">
        <f t="shared" si="46"/>
        <v>#REF!</v>
      </c>
      <c r="R218" s="79"/>
      <c r="S218" s="125" t="e">
        <f t="shared" si="47"/>
        <v>#REF!</v>
      </c>
      <c r="T218" s="79"/>
      <c r="U218" s="125" t="e">
        <f t="shared" si="48"/>
        <v>#REF!</v>
      </c>
    </row>
    <row r="219" spans="1:21" ht="28.9" customHeight="1">
      <c r="A219" s="44" t="s">
        <v>236</v>
      </c>
      <c r="B219" s="88" t="s">
        <v>190</v>
      </c>
      <c r="C219" s="40" t="s">
        <v>174</v>
      </c>
      <c r="D219" s="40" t="s">
        <v>116</v>
      </c>
      <c r="E219" s="58" t="s">
        <v>233</v>
      </c>
      <c r="F219" s="40" t="s">
        <v>126</v>
      </c>
      <c r="G219" s="79">
        <v>115.1</v>
      </c>
      <c r="H219" s="79">
        <v>0</v>
      </c>
      <c r="I219" s="125">
        <f t="shared" si="52"/>
        <v>115.1</v>
      </c>
      <c r="J219" s="79">
        <v>0</v>
      </c>
      <c r="K219" s="125">
        <f t="shared" si="53"/>
        <v>115.1</v>
      </c>
      <c r="L219" s="79">
        <v>0</v>
      </c>
      <c r="M219" s="125">
        <f t="shared" si="49"/>
        <v>115.1</v>
      </c>
      <c r="N219" s="79">
        <v>0</v>
      </c>
      <c r="O219" s="125">
        <f t="shared" si="45"/>
        <v>115.1</v>
      </c>
      <c r="P219" s="79">
        <v>0</v>
      </c>
      <c r="Q219" s="125">
        <f t="shared" si="46"/>
        <v>115.1</v>
      </c>
      <c r="R219" s="79">
        <v>0</v>
      </c>
      <c r="S219" s="125">
        <f t="shared" si="47"/>
        <v>115.1</v>
      </c>
      <c r="T219" s="79">
        <v>0</v>
      </c>
      <c r="U219" s="125">
        <f t="shared" si="48"/>
        <v>115.1</v>
      </c>
    </row>
    <row r="220" spans="1:21" ht="28.5" customHeight="1">
      <c r="A220" s="44" t="s">
        <v>237</v>
      </c>
      <c r="B220" s="88" t="s">
        <v>190</v>
      </c>
      <c r="C220" s="40" t="s">
        <v>174</v>
      </c>
      <c r="D220" s="40" t="s">
        <v>116</v>
      </c>
      <c r="E220" s="58" t="s">
        <v>234</v>
      </c>
      <c r="F220" s="40" t="s">
        <v>126</v>
      </c>
      <c r="G220" s="79">
        <v>23.4</v>
      </c>
      <c r="H220" s="79">
        <v>0</v>
      </c>
      <c r="I220" s="125">
        <f t="shared" si="52"/>
        <v>23.4</v>
      </c>
      <c r="J220" s="79">
        <v>0</v>
      </c>
      <c r="K220" s="125">
        <f t="shared" si="53"/>
        <v>23.4</v>
      </c>
      <c r="L220" s="79">
        <v>0</v>
      </c>
      <c r="M220" s="125">
        <f t="shared" si="49"/>
        <v>23.4</v>
      </c>
      <c r="N220" s="79">
        <v>0</v>
      </c>
      <c r="O220" s="125">
        <f t="shared" si="45"/>
        <v>23.4</v>
      </c>
      <c r="P220" s="79">
        <v>0</v>
      </c>
      <c r="Q220" s="125">
        <f t="shared" si="46"/>
        <v>23.4</v>
      </c>
      <c r="R220" s="79">
        <v>0</v>
      </c>
      <c r="S220" s="125">
        <f t="shared" si="47"/>
        <v>23.4</v>
      </c>
      <c r="T220" s="79">
        <v>0</v>
      </c>
      <c r="U220" s="125">
        <f t="shared" si="48"/>
        <v>23.4</v>
      </c>
    </row>
    <row r="221" spans="1:21" s="22" customFormat="1" ht="15.6" customHeight="1">
      <c r="A221" s="54" t="s">
        <v>173</v>
      </c>
      <c r="B221" s="89"/>
      <c r="C221" s="59"/>
      <c r="D221" s="59"/>
      <c r="E221" s="58"/>
      <c r="F221" s="59"/>
      <c r="G221" s="110">
        <f>G9+G65+G75+G82+G109+G141+G201+G214+G196</f>
        <v>19901.100000000002</v>
      </c>
      <c r="H221" s="81">
        <f>H9+H65+H75+H82+H109+H141+H201+H214+H196</f>
        <v>0</v>
      </c>
      <c r="I221" s="126">
        <f t="shared" si="52"/>
        <v>19901.100000000002</v>
      </c>
      <c r="J221" s="81">
        <f>J9+J65+J75+J82+J109+J141+J201+J214+J196</f>
        <v>288.74317999999994</v>
      </c>
      <c r="K221" s="135">
        <f t="shared" si="53"/>
        <v>20189.843180000003</v>
      </c>
      <c r="L221" s="81">
        <f>L9+L65+L75+L82+L109+L141+L201+L214+L196</f>
        <v>0</v>
      </c>
      <c r="M221" s="135">
        <f>K221+L221</f>
        <v>20189.843180000003</v>
      </c>
      <c r="N221" s="110">
        <f>N9+N65+N75+N82+N109+N141+N201+N214+N196</f>
        <v>2963.0619999999999</v>
      </c>
      <c r="O221" s="135">
        <f>M221+N221</f>
        <v>23152.905180000002</v>
      </c>
      <c r="P221" s="110">
        <f>P9+P65+P75+P82+P109+P141+P201+P214+P196</f>
        <v>0</v>
      </c>
      <c r="Q221" s="135">
        <f>O221+P221</f>
        <v>23152.905180000002</v>
      </c>
      <c r="R221" s="110">
        <f>R9+R65+R75+R82+R109+R141+R201+R214+R196</f>
        <v>30.3</v>
      </c>
      <c r="S221" s="135">
        <f>Q221+R221</f>
        <v>23183.205180000001</v>
      </c>
      <c r="T221" s="110">
        <f>T9+T65+T75+T82+T109+T141+T201+T214+T196</f>
        <v>414</v>
      </c>
      <c r="U221" s="135">
        <f>S221+T221</f>
        <v>23597.205180000001</v>
      </c>
    </row>
    <row r="223" spans="1:21" hidden="1">
      <c r="G223" s="91"/>
      <c r="H223" s="91"/>
      <c r="I223" s="91">
        <f>I221-G221</f>
        <v>0</v>
      </c>
      <c r="J223" s="91"/>
      <c r="K223" s="136">
        <f>K221-I221</f>
        <v>288.7431800000013</v>
      </c>
      <c r="L223" s="91"/>
      <c r="M223" s="138">
        <f>M221-K221</f>
        <v>0</v>
      </c>
      <c r="N223" s="91"/>
      <c r="O223" s="138">
        <f>O221-M221</f>
        <v>2963.0619999999981</v>
      </c>
      <c r="P223" s="91"/>
      <c r="Q223" s="138">
        <f>Q221-O221</f>
        <v>0</v>
      </c>
      <c r="R223" s="91"/>
      <c r="S223" s="138">
        <f>S221-Q221</f>
        <v>30.299999999999272</v>
      </c>
      <c r="T223" s="91"/>
      <c r="U223" s="138">
        <f>U221-S221</f>
        <v>414</v>
      </c>
    </row>
    <row r="224" spans="1:21"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</row>
    <row r="225" spans="2:21"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</row>
    <row r="227" spans="2:21"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</row>
    <row r="230" spans="2:21" s="8" customFormat="1">
      <c r="B230" s="27"/>
      <c r="C230" s="10"/>
      <c r="D230" s="1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</row>
    <row r="238" spans="2:21" s="8" customFormat="1">
      <c r="B238" s="27"/>
      <c r="C238" s="10"/>
      <c r="D238" s="1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</row>
    <row r="250" spans="2:21" s="8" customFormat="1">
      <c r="B250" s="27"/>
      <c r="C250" s="10"/>
      <c r="D250" s="1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</row>
    <row r="277" spans="2:21" s="8" customFormat="1">
      <c r="B277" s="27"/>
      <c r="C277" s="10"/>
      <c r="D277" s="1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</row>
    <row r="286" spans="2:21" s="8" customFormat="1">
      <c r="B286" s="27"/>
      <c r="C286" s="10"/>
      <c r="D286" s="1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</row>
    <row r="297" spans="2:5">
      <c r="B297" s="90"/>
      <c r="C297" s="11"/>
      <c r="D297" s="11"/>
      <c r="E297" s="2"/>
    </row>
    <row r="298" spans="2:5">
      <c r="B298" s="90"/>
      <c r="C298" s="11"/>
      <c r="D298" s="11"/>
      <c r="E298" s="2"/>
    </row>
    <row r="299" spans="2:5">
      <c r="B299" s="90"/>
      <c r="C299" s="11"/>
      <c r="D299" s="11"/>
      <c r="E299" s="2"/>
    </row>
    <row r="300" spans="2:5">
      <c r="B300" s="90"/>
      <c r="C300" s="11"/>
      <c r="D300" s="11"/>
      <c r="E300" s="2"/>
    </row>
    <row r="301" spans="2:5">
      <c r="B301" s="90"/>
      <c r="C301" s="11"/>
      <c r="D301" s="11"/>
      <c r="E301" s="2"/>
    </row>
  </sheetData>
  <mergeCells count="2">
    <mergeCell ref="C1:G1"/>
    <mergeCell ref="A5:U5"/>
  </mergeCells>
  <phoneticPr fontId="2" type="noConversion"/>
  <pageMargins left="0.78740157480314965" right="0.39370078740157483" top="0.59055118110236227" bottom="0.59055118110236227" header="0.51181102362204722" footer="0.511811023622047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1"/>
  <sheetViews>
    <sheetView tabSelected="1" topLeftCell="A199" zoomScale="90" workbookViewId="0">
      <selection activeCell="C3" sqref="C3"/>
    </sheetView>
  </sheetViews>
  <sheetFormatPr defaultRowHeight="15.75"/>
  <cols>
    <col min="1" max="1" width="49.28515625" style="1" customWidth="1"/>
    <col min="2" max="2" width="5.42578125" style="25" hidden="1" customWidth="1"/>
    <col min="3" max="3" width="3.28515625" style="9" customWidth="1"/>
    <col min="4" max="4" width="3.7109375" style="9" customWidth="1"/>
    <col min="5" max="5" width="13" style="1" customWidth="1"/>
    <col min="6" max="6" width="5" style="1" customWidth="1"/>
    <col min="7" max="7" width="11.28515625" style="21" hidden="1" customWidth="1"/>
    <col min="8" max="8" width="13.7109375" style="21" hidden="1" customWidth="1"/>
    <col min="9" max="9" width="11.28515625" style="21" hidden="1" customWidth="1"/>
    <col min="10" max="10" width="13.7109375" style="21" hidden="1" customWidth="1"/>
    <col min="11" max="11" width="11.28515625" style="21" hidden="1" customWidth="1"/>
    <col min="12" max="12" width="13.7109375" style="21" hidden="1" customWidth="1"/>
    <col min="13" max="13" width="11.28515625" style="21" hidden="1" customWidth="1"/>
    <col min="14" max="14" width="13.7109375" style="21" hidden="1" customWidth="1"/>
    <col min="15" max="15" width="11.28515625" style="21" hidden="1" customWidth="1"/>
    <col min="16" max="16" width="13.7109375" style="21" hidden="1" customWidth="1"/>
    <col min="17" max="17" width="11.28515625" style="21" hidden="1" customWidth="1"/>
    <col min="18" max="18" width="13.7109375" style="21" hidden="1" customWidth="1"/>
    <col min="19" max="19" width="11.28515625" style="21" hidden="1" customWidth="1"/>
    <col min="20" max="20" width="13.7109375" style="21" hidden="1" customWidth="1"/>
    <col min="21" max="21" width="11.28515625" style="21" customWidth="1"/>
    <col min="22" max="16384" width="9.140625" style="1"/>
  </cols>
  <sheetData>
    <row r="1" spans="1:21" s="7" customFormat="1">
      <c r="A1" s="12"/>
      <c r="B1" s="86"/>
      <c r="C1" s="247" t="s">
        <v>455</v>
      </c>
      <c r="D1" s="247"/>
      <c r="E1" s="247"/>
      <c r="F1" s="247"/>
      <c r="G1" s="247"/>
    </row>
    <row r="2" spans="1:21" s="7" customFormat="1">
      <c r="A2" s="12"/>
      <c r="B2" s="86"/>
      <c r="C2" s="127" t="s">
        <v>121</v>
      </c>
      <c r="D2" s="127"/>
      <c r="E2" s="127"/>
      <c r="F2" s="127"/>
      <c r="G2" s="127"/>
    </row>
    <row r="3" spans="1:21" s="7" customFormat="1">
      <c r="A3" s="12"/>
      <c r="B3" s="86"/>
      <c r="C3" s="147" t="s">
        <v>468</v>
      </c>
      <c r="D3" s="147"/>
      <c r="E3" s="147"/>
      <c r="F3" s="147"/>
      <c r="G3" s="147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</row>
    <row r="4" spans="1:21" s="7" customFormat="1">
      <c r="A4" s="12"/>
      <c r="B4" s="86"/>
      <c r="C4" s="13"/>
      <c r="D4" s="13"/>
      <c r="E4" s="13"/>
      <c r="F4" s="13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s="7" customFormat="1" ht="34.15" customHeight="1">
      <c r="A5" s="248" t="s">
        <v>456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</row>
    <row r="6" spans="1:21" ht="17.45" customHeight="1"/>
    <row r="7" spans="1:21" s="6" customFormat="1" ht="76.900000000000006" customHeight="1">
      <c r="A7" s="3" t="s">
        <v>122</v>
      </c>
      <c r="B7" s="70" t="s">
        <v>245</v>
      </c>
      <c r="C7" s="3" t="s">
        <v>240</v>
      </c>
      <c r="D7" s="3" t="s">
        <v>241</v>
      </c>
      <c r="E7" s="3" t="s">
        <v>242</v>
      </c>
      <c r="F7" s="3" t="s">
        <v>243</v>
      </c>
      <c r="G7" s="19" t="s">
        <v>103</v>
      </c>
      <c r="H7" s="19" t="s">
        <v>60</v>
      </c>
      <c r="I7" s="19" t="s">
        <v>244</v>
      </c>
      <c r="J7" s="19" t="s">
        <v>246</v>
      </c>
      <c r="K7" s="19" t="s">
        <v>244</v>
      </c>
      <c r="L7" s="19" t="s">
        <v>251</v>
      </c>
      <c r="M7" s="19" t="s">
        <v>244</v>
      </c>
      <c r="N7" s="19" t="s">
        <v>253</v>
      </c>
      <c r="O7" s="19" t="s">
        <v>244</v>
      </c>
      <c r="P7" s="19" t="s">
        <v>261</v>
      </c>
      <c r="Q7" s="19" t="s">
        <v>244</v>
      </c>
      <c r="R7" s="19" t="s">
        <v>452</v>
      </c>
      <c r="S7" s="19" t="s">
        <v>244</v>
      </c>
      <c r="T7" s="19" t="s">
        <v>461</v>
      </c>
      <c r="U7" s="19" t="s">
        <v>244</v>
      </c>
    </row>
    <row r="8" spans="1:21" ht="12.6" customHeight="1">
      <c r="A8" s="26">
        <v>1</v>
      </c>
      <c r="B8" s="26">
        <v>2</v>
      </c>
      <c r="C8" s="26">
        <v>2</v>
      </c>
      <c r="D8" s="26">
        <v>3</v>
      </c>
      <c r="E8" s="26">
        <v>4</v>
      </c>
      <c r="F8" s="26">
        <v>5</v>
      </c>
      <c r="G8" s="93">
        <v>7</v>
      </c>
      <c r="H8" s="93">
        <v>8</v>
      </c>
      <c r="I8" s="93">
        <v>7</v>
      </c>
      <c r="J8" s="93">
        <v>8</v>
      </c>
      <c r="K8" s="93">
        <v>7</v>
      </c>
      <c r="L8" s="93">
        <v>8</v>
      </c>
      <c r="M8" s="93">
        <v>7</v>
      </c>
      <c r="N8" s="93">
        <v>8</v>
      </c>
      <c r="O8" s="93">
        <v>7</v>
      </c>
      <c r="P8" s="93">
        <v>8</v>
      </c>
      <c r="Q8" s="93">
        <v>7</v>
      </c>
      <c r="R8" s="93">
        <v>8</v>
      </c>
      <c r="S8" s="93">
        <v>7</v>
      </c>
      <c r="T8" s="93">
        <v>8</v>
      </c>
      <c r="U8" s="93">
        <v>6</v>
      </c>
    </row>
    <row r="9" spans="1:21" s="14" customFormat="1" ht="15.6" customHeight="1">
      <c r="A9" s="29" t="s">
        <v>127</v>
      </c>
      <c r="B9" s="87" t="s">
        <v>190</v>
      </c>
      <c r="C9" s="30" t="s">
        <v>113</v>
      </c>
      <c r="D9" s="30"/>
      <c r="E9" s="31"/>
      <c r="F9" s="31"/>
      <c r="G9" s="71">
        <f>G10+G16+G22+G42+G50</f>
        <v>10383.005000000001</v>
      </c>
      <c r="H9" s="71">
        <f>H10+H16+H22+H42+H50</f>
        <v>0</v>
      </c>
      <c r="I9" s="71">
        <f>G9+H9</f>
        <v>10383.005000000001</v>
      </c>
      <c r="J9" s="137">
        <f>J10+J16+J22+J42+J50</f>
        <v>29.687999999999999</v>
      </c>
      <c r="K9" s="137">
        <f>I9+J9</f>
        <v>10412.693000000001</v>
      </c>
      <c r="L9" s="137">
        <f>L10+L16+L22+L42+L50</f>
        <v>-1720</v>
      </c>
      <c r="M9" s="137">
        <f>K9+L9</f>
        <v>8692.6930000000011</v>
      </c>
      <c r="N9" s="137">
        <f>N10+N16+N22+N42+N50</f>
        <v>1222.1769999999999</v>
      </c>
      <c r="O9" s="137">
        <f>M9+N9</f>
        <v>9914.8700000000008</v>
      </c>
      <c r="P9" s="137">
        <f>P10+P16+P22+P42+P50</f>
        <v>65</v>
      </c>
      <c r="Q9" s="137">
        <f>O9+P9</f>
        <v>9979.8700000000008</v>
      </c>
      <c r="R9" s="137">
        <f>R10+R16+R22+R42+R50</f>
        <v>0</v>
      </c>
      <c r="S9" s="137">
        <f>Q9+R9</f>
        <v>9979.8700000000008</v>
      </c>
      <c r="T9" s="137">
        <f>T10+T16+T22+T42+T50</f>
        <v>299.89999999999998</v>
      </c>
      <c r="U9" s="137">
        <f>S9+T9</f>
        <v>10279.77</v>
      </c>
    </row>
    <row r="10" spans="1:21" s="15" customFormat="1" ht="27" customHeight="1">
      <c r="A10" s="32" t="s">
        <v>110</v>
      </c>
      <c r="B10" s="88" t="s">
        <v>190</v>
      </c>
      <c r="C10" s="65" t="s">
        <v>113</v>
      </c>
      <c r="D10" s="65" t="s">
        <v>114</v>
      </c>
      <c r="E10" s="33"/>
      <c r="F10" s="33"/>
      <c r="G10" s="72">
        <f>G11</f>
        <v>742</v>
      </c>
      <c r="H10" s="72">
        <f>H11</f>
        <v>0</v>
      </c>
      <c r="I10" s="125">
        <f>G10+H10</f>
        <v>742</v>
      </c>
      <c r="J10" s="72">
        <f>J11</f>
        <v>0</v>
      </c>
      <c r="K10" s="125">
        <f>I10+J10</f>
        <v>742</v>
      </c>
      <c r="L10" s="72">
        <f>L11</f>
        <v>0</v>
      </c>
      <c r="M10" s="125">
        <f>K10+L10</f>
        <v>742</v>
      </c>
      <c r="N10" s="72">
        <f>N11</f>
        <v>0</v>
      </c>
      <c r="O10" s="125">
        <f>M10+N10</f>
        <v>742</v>
      </c>
      <c r="P10" s="72">
        <f>P11</f>
        <v>0</v>
      </c>
      <c r="Q10" s="125">
        <f>O10+P10</f>
        <v>742</v>
      </c>
      <c r="R10" s="72">
        <f>R11</f>
        <v>0</v>
      </c>
      <c r="S10" s="125">
        <f>Q10+R10</f>
        <v>742</v>
      </c>
      <c r="T10" s="72">
        <f>T11</f>
        <v>0</v>
      </c>
      <c r="U10" s="125">
        <f>S10+T10</f>
        <v>742</v>
      </c>
    </row>
    <row r="11" spans="1:21" s="7" customFormat="1" ht="30" customHeight="1">
      <c r="A11" s="34" t="s">
        <v>1</v>
      </c>
      <c r="B11" s="88" t="s">
        <v>190</v>
      </c>
      <c r="C11" s="66" t="s">
        <v>113</v>
      </c>
      <c r="D11" s="66" t="s">
        <v>114</v>
      </c>
      <c r="E11" s="58" t="s">
        <v>197</v>
      </c>
      <c r="F11" s="36"/>
      <c r="G11" s="73">
        <f>G12</f>
        <v>742</v>
      </c>
      <c r="H11" s="73">
        <f>H12</f>
        <v>0</v>
      </c>
      <c r="I11" s="125">
        <f t="shared" ref="I11:I74" si="0">G11+H11</f>
        <v>742</v>
      </c>
      <c r="J11" s="73">
        <f>J12</f>
        <v>0</v>
      </c>
      <c r="K11" s="125">
        <f t="shared" ref="K11:K74" si="1">I11+J11</f>
        <v>742</v>
      </c>
      <c r="L11" s="73">
        <f>L12</f>
        <v>0</v>
      </c>
      <c r="M11" s="125">
        <f t="shared" ref="M11:M74" si="2">K11+L11</f>
        <v>742</v>
      </c>
      <c r="N11" s="73">
        <f>N12</f>
        <v>0</v>
      </c>
      <c r="O11" s="125">
        <f t="shared" ref="O11:O21" si="3">M11+N11</f>
        <v>742</v>
      </c>
      <c r="P11" s="73">
        <f>P12</f>
        <v>0</v>
      </c>
      <c r="Q11" s="125">
        <f t="shared" ref="Q11:Q21" si="4">O11+P11</f>
        <v>742</v>
      </c>
      <c r="R11" s="73">
        <f>R12</f>
        <v>0</v>
      </c>
      <c r="S11" s="125">
        <f t="shared" ref="S11:S21" si="5">Q11+R11</f>
        <v>742</v>
      </c>
      <c r="T11" s="73">
        <f>T12</f>
        <v>0</v>
      </c>
      <c r="U11" s="125">
        <f t="shared" ref="U11:U21" si="6">S11+T11</f>
        <v>742</v>
      </c>
    </row>
    <row r="12" spans="1:21" s="7" customFormat="1" ht="13.9" customHeight="1">
      <c r="A12" s="37" t="s">
        <v>2</v>
      </c>
      <c r="B12" s="88" t="s">
        <v>190</v>
      </c>
      <c r="C12" s="35" t="s">
        <v>113</v>
      </c>
      <c r="D12" s="35" t="s">
        <v>114</v>
      </c>
      <c r="E12" s="58" t="s">
        <v>198</v>
      </c>
      <c r="F12" s="36"/>
      <c r="G12" s="73">
        <f>G13</f>
        <v>742</v>
      </c>
      <c r="H12" s="73">
        <f>H14</f>
        <v>0</v>
      </c>
      <c r="I12" s="125">
        <f t="shared" si="0"/>
        <v>742</v>
      </c>
      <c r="J12" s="73">
        <f>J14</f>
        <v>0</v>
      </c>
      <c r="K12" s="125">
        <f t="shared" si="1"/>
        <v>742</v>
      </c>
      <c r="L12" s="73">
        <f>L14</f>
        <v>0</v>
      </c>
      <c r="M12" s="125">
        <f t="shared" si="2"/>
        <v>742</v>
      </c>
      <c r="N12" s="73">
        <f>N14</f>
        <v>0</v>
      </c>
      <c r="O12" s="125">
        <f t="shared" si="3"/>
        <v>742</v>
      </c>
      <c r="P12" s="73">
        <f>P14</f>
        <v>0</v>
      </c>
      <c r="Q12" s="125">
        <f t="shared" si="4"/>
        <v>742</v>
      </c>
      <c r="R12" s="73">
        <f>R14</f>
        <v>0</v>
      </c>
      <c r="S12" s="125">
        <f t="shared" si="5"/>
        <v>742</v>
      </c>
      <c r="T12" s="73">
        <f>T14</f>
        <v>0</v>
      </c>
      <c r="U12" s="125">
        <f t="shared" si="6"/>
        <v>742</v>
      </c>
    </row>
    <row r="13" spans="1:21" s="7" customFormat="1" ht="27.75" customHeight="1">
      <c r="A13" s="37" t="s">
        <v>3</v>
      </c>
      <c r="B13" s="88" t="s">
        <v>190</v>
      </c>
      <c r="C13" s="66" t="s">
        <v>113</v>
      </c>
      <c r="D13" s="66" t="s">
        <v>114</v>
      </c>
      <c r="E13" s="58" t="s">
        <v>199</v>
      </c>
      <c r="F13" s="36"/>
      <c r="G13" s="73">
        <f>G14+G15</f>
        <v>742</v>
      </c>
      <c r="H13" s="73"/>
      <c r="I13" s="125">
        <f t="shared" si="0"/>
        <v>742</v>
      </c>
      <c r="J13" s="73"/>
      <c r="K13" s="125">
        <f t="shared" si="1"/>
        <v>742</v>
      </c>
      <c r="L13" s="73"/>
      <c r="M13" s="125">
        <f t="shared" si="2"/>
        <v>742</v>
      </c>
      <c r="N13" s="73"/>
      <c r="O13" s="125">
        <f t="shared" si="3"/>
        <v>742</v>
      </c>
      <c r="P13" s="73"/>
      <c r="Q13" s="125">
        <f t="shared" si="4"/>
        <v>742</v>
      </c>
      <c r="R13" s="73"/>
      <c r="S13" s="125">
        <f t="shared" si="5"/>
        <v>742</v>
      </c>
      <c r="T13" s="73"/>
      <c r="U13" s="125">
        <f t="shared" si="6"/>
        <v>742</v>
      </c>
    </row>
    <row r="14" spans="1:21" s="7" customFormat="1" ht="25.5">
      <c r="A14" s="37" t="s">
        <v>4</v>
      </c>
      <c r="B14" s="88" t="s">
        <v>190</v>
      </c>
      <c r="C14" s="66" t="s">
        <v>113</v>
      </c>
      <c r="D14" s="66" t="s">
        <v>114</v>
      </c>
      <c r="E14" s="58" t="s">
        <v>199</v>
      </c>
      <c r="F14" s="58">
        <v>121</v>
      </c>
      <c r="G14" s="74">
        <v>570</v>
      </c>
      <c r="H14" s="74">
        <v>0</v>
      </c>
      <c r="I14" s="125">
        <f t="shared" si="0"/>
        <v>570</v>
      </c>
      <c r="J14" s="74">
        <v>0</v>
      </c>
      <c r="K14" s="125">
        <f t="shared" si="1"/>
        <v>570</v>
      </c>
      <c r="L14" s="74">
        <v>0</v>
      </c>
      <c r="M14" s="125">
        <f t="shared" si="2"/>
        <v>570</v>
      </c>
      <c r="N14" s="74">
        <v>0</v>
      </c>
      <c r="O14" s="125">
        <f t="shared" si="3"/>
        <v>570</v>
      </c>
      <c r="P14" s="74">
        <v>0</v>
      </c>
      <c r="Q14" s="125">
        <f t="shared" si="4"/>
        <v>570</v>
      </c>
      <c r="R14" s="74">
        <v>0</v>
      </c>
      <c r="S14" s="125">
        <f t="shared" si="5"/>
        <v>570</v>
      </c>
      <c r="T14" s="74">
        <v>0</v>
      </c>
      <c r="U14" s="125">
        <f t="shared" si="6"/>
        <v>570</v>
      </c>
    </row>
    <row r="15" spans="1:21" s="7" customFormat="1" ht="38.25">
      <c r="A15" s="37" t="s">
        <v>6</v>
      </c>
      <c r="B15" s="88" t="s">
        <v>190</v>
      </c>
      <c r="C15" s="66" t="s">
        <v>113</v>
      </c>
      <c r="D15" s="66" t="s">
        <v>114</v>
      </c>
      <c r="E15" s="58" t="s">
        <v>199</v>
      </c>
      <c r="F15" s="58" t="s">
        <v>7</v>
      </c>
      <c r="G15" s="74">
        <v>172</v>
      </c>
      <c r="H15" s="74"/>
      <c r="I15" s="125">
        <f t="shared" si="0"/>
        <v>172</v>
      </c>
      <c r="J15" s="74"/>
      <c r="K15" s="125">
        <f t="shared" si="1"/>
        <v>172</v>
      </c>
      <c r="L15" s="74"/>
      <c r="M15" s="125">
        <f t="shared" si="2"/>
        <v>172</v>
      </c>
      <c r="N15" s="74"/>
      <c r="O15" s="125">
        <f t="shared" si="3"/>
        <v>172</v>
      </c>
      <c r="P15" s="74"/>
      <c r="Q15" s="125">
        <f t="shared" si="4"/>
        <v>172</v>
      </c>
      <c r="R15" s="74"/>
      <c r="S15" s="125">
        <f t="shared" si="5"/>
        <v>172</v>
      </c>
      <c r="T15" s="74"/>
      <c r="U15" s="125">
        <f t="shared" si="6"/>
        <v>172</v>
      </c>
    </row>
    <row r="16" spans="1:21" s="15" customFormat="1" ht="42" customHeight="1">
      <c r="A16" s="32" t="s">
        <v>136</v>
      </c>
      <c r="B16" s="88" t="s">
        <v>190</v>
      </c>
      <c r="C16" s="38" t="s">
        <v>113</v>
      </c>
      <c r="D16" s="38" t="s">
        <v>116</v>
      </c>
      <c r="E16" s="58"/>
      <c r="F16" s="38"/>
      <c r="G16" s="75">
        <f>G17</f>
        <v>567</v>
      </c>
      <c r="H16" s="75">
        <f>H17</f>
        <v>0</v>
      </c>
      <c r="I16" s="125">
        <f t="shared" si="0"/>
        <v>567</v>
      </c>
      <c r="J16" s="75">
        <f>J17</f>
        <v>0</v>
      </c>
      <c r="K16" s="125">
        <f t="shared" si="1"/>
        <v>567</v>
      </c>
      <c r="L16" s="75">
        <f>L17</f>
        <v>0</v>
      </c>
      <c r="M16" s="125">
        <f t="shared" si="2"/>
        <v>567</v>
      </c>
      <c r="N16" s="75">
        <f>N17</f>
        <v>0</v>
      </c>
      <c r="O16" s="125">
        <f t="shared" si="3"/>
        <v>567</v>
      </c>
      <c r="P16" s="75">
        <f>P17</f>
        <v>0</v>
      </c>
      <c r="Q16" s="125">
        <f t="shared" si="4"/>
        <v>567</v>
      </c>
      <c r="R16" s="75">
        <f>R17</f>
        <v>0</v>
      </c>
      <c r="S16" s="125">
        <f t="shared" si="5"/>
        <v>567</v>
      </c>
      <c r="T16" s="75">
        <f>T17</f>
        <v>0</v>
      </c>
      <c r="U16" s="125">
        <f t="shared" si="6"/>
        <v>567</v>
      </c>
    </row>
    <row r="17" spans="1:21" s="7" customFormat="1" ht="27" customHeight="1">
      <c r="A17" s="34" t="s">
        <v>16</v>
      </c>
      <c r="B17" s="88" t="s">
        <v>190</v>
      </c>
      <c r="C17" s="40" t="s">
        <v>113</v>
      </c>
      <c r="D17" s="40" t="s">
        <v>116</v>
      </c>
      <c r="E17" s="58" t="s">
        <v>200</v>
      </c>
      <c r="F17" s="40"/>
      <c r="G17" s="76">
        <f>G18</f>
        <v>567</v>
      </c>
      <c r="H17" s="76">
        <f>H18</f>
        <v>0</v>
      </c>
      <c r="I17" s="125">
        <f t="shared" si="0"/>
        <v>567</v>
      </c>
      <c r="J17" s="76">
        <f>J18</f>
        <v>0</v>
      </c>
      <c r="K17" s="125">
        <f t="shared" si="1"/>
        <v>567</v>
      </c>
      <c r="L17" s="76">
        <f>L18</f>
        <v>0</v>
      </c>
      <c r="M17" s="125">
        <f t="shared" si="2"/>
        <v>567</v>
      </c>
      <c r="N17" s="76">
        <f>N18</f>
        <v>0</v>
      </c>
      <c r="O17" s="125">
        <f t="shared" si="3"/>
        <v>567</v>
      </c>
      <c r="P17" s="76">
        <f>P18</f>
        <v>0</v>
      </c>
      <c r="Q17" s="125">
        <f t="shared" si="4"/>
        <v>567</v>
      </c>
      <c r="R17" s="76">
        <f>R18</f>
        <v>0</v>
      </c>
      <c r="S17" s="125">
        <f t="shared" si="5"/>
        <v>567</v>
      </c>
      <c r="T17" s="76">
        <f>T18</f>
        <v>0</v>
      </c>
      <c r="U17" s="125">
        <f t="shared" si="6"/>
        <v>567</v>
      </c>
    </row>
    <row r="18" spans="1:21" s="7" customFormat="1" ht="15" customHeight="1">
      <c r="A18" s="39" t="s">
        <v>17</v>
      </c>
      <c r="B18" s="88" t="s">
        <v>190</v>
      </c>
      <c r="C18" s="40" t="s">
        <v>113</v>
      </c>
      <c r="D18" s="40" t="s">
        <v>116</v>
      </c>
      <c r="E18" s="58" t="s">
        <v>201</v>
      </c>
      <c r="F18" s="41"/>
      <c r="G18" s="76">
        <f>G19</f>
        <v>567</v>
      </c>
      <c r="H18" s="76">
        <f>H20</f>
        <v>0</v>
      </c>
      <c r="I18" s="125">
        <f t="shared" si="0"/>
        <v>567</v>
      </c>
      <c r="J18" s="76">
        <f>J20</f>
        <v>0</v>
      </c>
      <c r="K18" s="125">
        <f t="shared" si="1"/>
        <v>567</v>
      </c>
      <c r="L18" s="76">
        <f>L20</f>
        <v>0</v>
      </c>
      <c r="M18" s="125">
        <f t="shared" si="2"/>
        <v>567</v>
      </c>
      <c r="N18" s="76">
        <f>N20</f>
        <v>0</v>
      </c>
      <c r="O18" s="125">
        <f t="shared" si="3"/>
        <v>567</v>
      </c>
      <c r="P18" s="76">
        <f>P20</f>
        <v>0</v>
      </c>
      <c r="Q18" s="125">
        <f t="shared" si="4"/>
        <v>567</v>
      </c>
      <c r="R18" s="76">
        <f>R20</f>
        <v>0</v>
      </c>
      <c r="S18" s="125">
        <f t="shared" si="5"/>
        <v>567</v>
      </c>
      <c r="T18" s="76">
        <f>T20</f>
        <v>0</v>
      </c>
      <c r="U18" s="125">
        <f t="shared" si="6"/>
        <v>567</v>
      </c>
    </row>
    <row r="19" spans="1:21" s="7" customFormat="1" ht="25.5" customHeight="1">
      <c r="A19" s="37" t="s">
        <v>3</v>
      </c>
      <c r="B19" s="88" t="s">
        <v>190</v>
      </c>
      <c r="C19" s="40" t="s">
        <v>113</v>
      </c>
      <c r="D19" s="40" t="s">
        <v>116</v>
      </c>
      <c r="E19" s="58" t="s">
        <v>202</v>
      </c>
      <c r="F19" s="41"/>
      <c r="G19" s="73">
        <f>G20+G21</f>
        <v>567</v>
      </c>
      <c r="H19" s="73"/>
      <c r="I19" s="125">
        <f t="shared" si="0"/>
        <v>567</v>
      </c>
      <c r="J19" s="73"/>
      <c r="K19" s="125">
        <f t="shared" si="1"/>
        <v>567</v>
      </c>
      <c r="L19" s="73"/>
      <c r="M19" s="125">
        <f t="shared" si="2"/>
        <v>567</v>
      </c>
      <c r="N19" s="73"/>
      <c r="O19" s="125">
        <f t="shared" si="3"/>
        <v>567</v>
      </c>
      <c r="P19" s="73"/>
      <c r="Q19" s="125">
        <f t="shared" si="4"/>
        <v>567</v>
      </c>
      <c r="R19" s="73"/>
      <c r="S19" s="125">
        <f t="shared" si="5"/>
        <v>567</v>
      </c>
      <c r="T19" s="73"/>
      <c r="U19" s="125">
        <f t="shared" si="6"/>
        <v>567</v>
      </c>
    </row>
    <row r="20" spans="1:21" s="7" customFormat="1" ht="25.5">
      <c r="A20" s="37" t="s">
        <v>4</v>
      </c>
      <c r="B20" s="88" t="s">
        <v>190</v>
      </c>
      <c r="C20" s="66" t="s">
        <v>113</v>
      </c>
      <c r="D20" s="66" t="s">
        <v>116</v>
      </c>
      <c r="E20" s="58" t="s">
        <v>202</v>
      </c>
      <c r="F20" s="58">
        <v>121</v>
      </c>
      <c r="G20" s="74">
        <v>435</v>
      </c>
      <c r="H20" s="74">
        <v>0</v>
      </c>
      <c r="I20" s="125">
        <f t="shared" si="0"/>
        <v>435</v>
      </c>
      <c r="J20" s="74">
        <v>0</v>
      </c>
      <c r="K20" s="125">
        <f t="shared" si="1"/>
        <v>435</v>
      </c>
      <c r="L20" s="74">
        <v>0</v>
      </c>
      <c r="M20" s="125">
        <f t="shared" si="2"/>
        <v>435</v>
      </c>
      <c r="N20" s="74">
        <v>0</v>
      </c>
      <c r="O20" s="125">
        <f t="shared" si="3"/>
        <v>435</v>
      </c>
      <c r="P20" s="74">
        <v>0</v>
      </c>
      <c r="Q20" s="125">
        <f t="shared" si="4"/>
        <v>435</v>
      </c>
      <c r="R20" s="74">
        <v>0</v>
      </c>
      <c r="S20" s="125">
        <f t="shared" si="5"/>
        <v>435</v>
      </c>
      <c r="T20" s="74">
        <v>0</v>
      </c>
      <c r="U20" s="125">
        <f t="shared" si="6"/>
        <v>435</v>
      </c>
    </row>
    <row r="21" spans="1:21" s="7" customFormat="1" ht="38.25">
      <c r="A21" s="37" t="s">
        <v>6</v>
      </c>
      <c r="B21" s="88" t="s">
        <v>190</v>
      </c>
      <c r="C21" s="66" t="s">
        <v>113</v>
      </c>
      <c r="D21" s="66" t="s">
        <v>116</v>
      </c>
      <c r="E21" s="58" t="s">
        <v>202</v>
      </c>
      <c r="F21" s="58" t="s">
        <v>7</v>
      </c>
      <c r="G21" s="74">
        <v>132</v>
      </c>
      <c r="H21" s="74"/>
      <c r="I21" s="125">
        <f t="shared" si="0"/>
        <v>132</v>
      </c>
      <c r="J21" s="74"/>
      <c r="K21" s="125">
        <f t="shared" si="1"/>
        <v>132</v>
      </c>
      <c r="L21" s="74"/>
      <c r="M21" s="125">
        <f t="shared" si="2"/>
        <v>132</v>
      </c>
      <c r="N21" s="74"/>
      <c r="O21" s="125">
        <f t="shared" si="3"/>
        <v>132</v>
      </c>
      <c r="P21" s="74"/>
      <c r="Q21" s="125">
        <f t="shared" si="4"/>
        <v>132</v>
      </c>
      <c r="R21" s="74"/>
      <c r="S21" s="125">
        <f t="shared" si="5"/>
        <v>132</v>
      </c>
      <c r="T21" s="74"/>
      <c r="U21" s="125">
        <f t="shared" si="6"/>
        <v>132</v>
      </c>
    </row>
    <row r="22" spans="1:21" s="15" customFormat="1" ht="40.9" customHeight="1">
      <c r="A22" s="42" t="s">
        <v>106</v>
      </c>
      <c r="B22" s="88" t="s">
        <v>190</v>
      </c>
      <c r="C22" s="43" t="s">
        <v>113</v>
      </c>
      <c r="D22" s="43" t="s">
        <v>115</v>
      </c>
      <c r="E22" s="58"/>
      <c r="F22" s="43"/>
      <c r="G22" s="114">
        <f>G23+G39+G34</f>
        <v>8855.8050000000003</v>
      </c>
      <c r="H22" s="75">
        <f>H23</f>
        <v>0</v>
      </c>
      <c r="I22" s="125">
        <f t="shared" si="0"/>
        <v>8855.8050000000003</v>
      </c>
      <c r="J22" s="75">
        <f>J23</f>
        <v>0</v>
      </c>
      <c r="K22" s="129">
        <f t="shared" si="1"/>
        <v>8855.8050000000003</v>
      </c>
      <c r="L22" s="75">
        <f>L23</f>
        <v>-1720</v>
      </c>
      <c r="M22" s="129">
        <f>K22+L22</f>
        <v>7135.8050000000003</v>
      </c>
      <c r="N22" s="114">
        <f>N23</f>
        <v>1222.1769999999999</v>
      </c>
      <c r="O22" s="129">
        <f>M22+N22</f>
        <v>8357.982</v>
      </c>
      <c r="P22" s="114">
        <f>P23</f>
        <v>65</v>
      </c>
      <c r="Q22" s="129">
        <f>O22+P22</f>
        <v>8422.982</v>
      </c>
      <c r="R22" s="114">
        <f>R23</f>
        <v>0</v>
      </c>
      <c r="S22" s="129">
        <f>Q22+R22</f>
        <v>8422.982</v>
      </c>
      <c r="T22" s="114">
        <f>T23</f>
        <v>299.89999999999998</v>
      </c>
      <c r="U22" s="129">
        <f>S22+T22</f>
        <v>8722.8819999999996</v>
      </c>
    </row>
    <row r="23" spans="1:21" s="7" customFormat="1" ht="39.75" customHeight="1">
      <c r="A23" s="44" t="s">
        <v>19</v>
      </c>
      <c r="B23" s="88" t="s">
        <v>190</v>
      </c>
      <c r="C23" s="40" t="s">
        <v>113</v>
      </c>
      <c r="D23" s="40" t="s">
        <v>115</v>
      </c>
      <c r="E23" s="58" t="s">
        <v>203</v>
      </c>
      <c r="F23" s="40"/>
      <c r="G23" s="112">
        <f>G24</f>
        <v>8822.8050000000003</v>
      </c>
      <c r="H23" s="76">
        <f>H24</f>
        <v>0</v>
      </c>
      <c r="I23" s="125">
        <f t="shared" si="0"/>
        <v>8822.8050000000003</v>
      </c>
      <c r="J23" s="76">
        <f>J24</f>
        <v>0</v>
      </c>
      <c r="K23" s="125">
        <f t="shared" si="1"/>
        <v>8822.8050000000003</v>
      </c>
      <c r="L23" s="76">
        <f>L24</f>
        <v>-1720</v>
      </c>
      <c r="M23" s="129">
        <f>M24+M40</f>
        <v>7135.8049999999994</v>
      </c>
      <c r="N23" s="112">
        <f>N24</f>
        <v>1222.1769999999999</v>
      </c>
      <c r="O23" s="129">
        <f>O24+O40</f>
        <v>8357.982</v>
      </c>
      <c r="P23" s="112">
        <f>P24</f>
        <v>65</v>
      </c>
      <c r="Q23" s="129">
        <f>Q24+Q40</f>
        <v>8422.982</v>
      </c>
      <c r="R23" s="112">
        <f>R24</f>
        <v>0</v>
      </c>
      <c r="S23" s="129">
        <f>S24+S40</f>
        <v>8422.982</v>
      </c>
      <c r="T23" s="112">
        <f>T24</f>
        <v>299.89999999999998</v>
      </c>
      <c r="U23" s="129">
        <f>U24+U40</f>
        <v>8722.8819999999996</v>
      </c>
    </row>
    <row r="24" spans="1:21" s="7" customFormat="1" ht="26.25" customHeight="1">
      <c r="A24" s="44" t="s">
        <v>18</v>
      </c>
      <c r="B24" s="88" t="s">
        <v>190</v>
      </c>
      <c r="C24" s="40" t="s">
        <v>113</v>
      </c>
      <c r="D24" s="40" t="s">
        <v>115</v>
      </c>
      <c r="E24" s="58" t="s">
        <v>204</v>
      </c>
      <c r="F24" s="40"/>
      <c r="G24" s="112">
        <f>G25+G30</f>
        <v>8822.8050000000003</v>
      </c>
      <c r="H24" s="76">
        <f>H25+H40</f>
        <v>0</v>
      </c>
      <c r="I24" s="125">
        <f t="shared" si="0"/>
        <v>8822.8050000000003</v>
      </c>
      <c r="J24" s="76">
        <f>J25+J40</f>
        <v>0</v>
      </c>
      <c r="K24" s="125">
        <f t="shared" si="1"/>
        <v>8822.8050000000003</v>
      </c>
      <c r="L24" s="76">
        <f>L25+L40</f>
        <v>-1720</v>
      </c>
      <c r="M24" s="129">
        <f>M25+M30</f>
        <v>7134.8049999999994</v>
      </c>
      <c r="N24" s="112">
        <f>N25+N40</f>
        <v>1222.1769999999999</v>
      </c>
      <c r="O24" s="129">
        <f t="shared" ref="O24:U24" si="7">O25+O30</f>
        <v>8356.982</v>
      </c>
      <c r="P24" s="129">
        <f t="shared" si="7"/>
        <v>65</v>
      </c>
      <c r="Q24" s="129">
        <f t="shared" si="7"/>
        <v>8421.982</v>
      </c>
      <c r="R24" s="129">
        <f t="shared" si="7"/>
        <v>0</v>
      </c>
      <c r="S24" s="129">
        <f t="shared" si="7"/>
        <v>8421.982</v>
      </c>
      <c r="T24" s="129">
        <f t="shared" si="7"/>
        <v>299.89999999999998</v>
      </c>
      <c r="U24" s="129">
        <f t="shared" si="7"/>
        <v>8721.8819999999996</v>
      </c>
    </row>
    <row r="25" spans="1:21" s="7" customFormat="1" ht="27" customHeight="1">
      <c r="A25" s="37" t="s">
        <v>3</v>
      </c>
      <c r="B25" s="88" t="s">
        <v>190</v>
      </c>
      <c r="C25" s="40" t="s">
        <v>113</v>
      </c>
      <c r="D25" s="40" t="s">
        <v>115</v>
      </c>
      <c r="E25" s="58" t="s">
        <v>205</v>
      </c>
      <c r="F25" s="40"/>
      <c r="G25" s="113">
        <f>G26</f>
        <v>7362.4000000000005</v>
      </c>
      <c r="H25" s="77">
        <f>H27+H29+H32+H33+H37</f>
        <v>0</v>
      </c>
      <c r="I25" s="125">
        <f t="shared" si="0"/>
        <v>7362.4000000000005</v>
      </c>
      <c r="J25" s="77">
        <f>J27+J29+J32+J33+J37</f>
        <v>0</v>
      </c>
      <c r="K25" s="125">
        <f t="shared" si="1"/>
        <v>7362.4000000000005</v>
      </c>
      <c r="L25" s="77">
        <f>L27+L29+L32+L33+L37</f>
        <v>-1720</v>
      </c>
      <c r="M25" s="129">
        <f>M26</f>
        <v>5642.4</v>
      </c>
      <c r="N25" s="113">
        <f>N27+N29+N32+N33+N37</f>
        <v>1222.1769999999999</v>
      </c>
      <c r="O25" s="129">
        <f t="shared" ref="O25:U25" si="8">O26</f>
        <v>6832.4</v>
      </c>
      <c r="P25" s="113">
        <f t="shared" si="8"/>
        <v>0</v>
      </c>
      <c r="Q25" s="129">
        <f t="shared" si="8"/>
        <v>6832.4</v>
      </c>
      <c r="R25" s="113">
        <f t="shared" si="8"/>
        <v>0</v>
      </c>
      <c r="S25" s="129">
        <f t="shared" si="8"/>
        <v>6832.4</v>
      </c>
      <c r="T25" s="113">
        <f t="shared" si="8"/>
        <v>0</v>
      </c>
      <c r="U25" s="129">
        <f t="shared" si="8"/>
        <v>6832.4</v>
      </c>
    </row>
    <row r="26" spans="1:21" s="7" customFormat="1" ht="16.5" customHeight="1">
      <c r="A26" s="37" t="s">
        <v>22</v>
      </c>
      <c r="B26" s="88" t="s">
        <v>190</v>
      </c>
      <c r="C26" s="40" t="s">
        <v>113</v>
      </c>
      <c r="D26" s="40" t="s">
        <v>115</v>
      </c>
      <c r="E26" s="58" t="s">
        <v>205</v>
      </c>
      <c r="F26" s="40" t="s">
        <v>185</v>
      </c>
      <c r="G26" s="77">
        <f>G27+G29+G28</f>
        <v>7362.4000000000005</v>
      </c>
      <c r="H26" s="77"/>
      <c r="I26" s="125">
        <f t="shared" si="0"/>
        <v>7362.4000000000005</v>
      </c>
      <c r="J26" s="77"/>
      <c r="K26" s="125">
        <f t="shared" si="1"/>
        <v>7362.4000000000005</v>
      </c>
      <c r="L26" s="77"/>
      <c r="M26" s="129">
        <f t="shared" ref="M26:S26" si="9">M27+M28+M29</f>
        <v>5642.4</v>
      </c>
      <c r="N26" s="77">
        <f t="shared" si="9"/>
        <v>1190</v>
      </c>
      <c r="O26" s="129">
        <f t="shared" si="9"/>
        <v>6832.4</v>
      </c>
      <c r="P26" s="77">
        <f t="shared" si="9"/>
        <v>0</v>
      </c>
      <c r="Q26" s="129">
        <f t="shared" si="9"/>
        <v>6832.4</v>
      </c>
      <c r="R26" s="77">
        <f t="shared" si="9"/>
        <v>0</v>
      </c>
      <c r="S26" s="129">
        <f t="shared" si="9"/>
        <v>6832.4</v>
      </c>
      <c r="T26" s="77">
        <f>T27+T28+T29</f>
        <v>0</v>
      </c>
      <c r="U26" s="129">
        <f>U27+U28+U29</f>
        <v>6832.4</v>
      </c>
    </row>
    <row r="27" spans="1:21" s="7" customFormat="1" ht="25.5">
      <c r="A27" s="37" t="s">
        <v>4</v>
      </c>
      <c r="B27" s="88" t="s">
        <v>190</v>
      </c>
      <c r="C27" s="40" t="s">
        <v>113</v>
      </c>
      <c r="D27" s="40" t="s">
        <v>115</v>
      </c>
      <c r="E27" s="58" t="s">
        <v>205</v>
      </c>
      <c r="F27" s="40" t="s">
        <v>129</v>
      </c>
      <c r="G27" s="76">
        <f>5662-40.69-0.01+317.5-150-132</f>
        <v>5656.8</v>
      </c>
      <c r="H27" s="76">
        <v>0</v>
      </c>
      <c r="I27" s="125">
        <f t="shared" si="0"/>
        <v>5656.8</v>
      </c>
      <c r="J27" s="76">
        <v>0</v>
      </c>
      <c r="K27" s="125">
        <f t="shared" si="1"/>
        <v>5656.8</v>
      </c>
      <c r="L27" s="76">
        <v>-1200</v>
      </c>
      <c r="M27" s="129">
        <f t="shared" si="2"/>
        <v>4456.8</v>
      </c>
      <c r="N27" s="76">
        <v>850</v>
      </c>
      <c r="O27" s="129">
        <f>M27+N27</f>
        <v>5306.8</v>
      </c>
      <c r="P27" s="76"/>
      <c r="Q27" s="129">
        <f>O27+P27</f>
        <v>5306.8</v>
      </c>
      <c r="R27" s="76"/>
      <c r="S27" s="129">
        <f>Q27+R27</f>
        <v>5306.8</v>
      </c>
      <c r="T27" s="76"/>
      <c r="U27" s="129">
        <f>S27+T27</f>
        <v>5306.8</v>
      </c>
    </row>
    <row r="28" spans="1:21" s="7" customFormat="1" ht="25.5">
      <c r="A28" s="37" t="s">
        <v>25</v>
      </c>
      <c r="B28" s="88" t="s">
        <v>190</v>
      </c>
      <c r="C28" s="40" t="s">
        <v>113</v>
      </c>
      <c r="D28" s="40" t="s">
        <v>115</v>
      </c>
      <c r="E28" s="58" t="s">
        <v>205</v>
      </c>
      <c r="F28" s="40" t="s">
        <v>130</v>
      </c>
      <c r="G28" s="76">
        <v>13.2</v>
      </c>
      <c r="H28" s="76"/>
      <c r="I28" s="125">
        <f t="shared" si="0"/>
        <v>13.2</v>
      </c>
      <c r="J28" s="76"/>
      <c r="K28" s="125">
        <f t="shared" si="1"/>
        <v>13.2</v>
      </c>
      <c r="L28" s="76"/>
      <c r="M28" s="129">
        <f t="shared" si="2"/>
        <v>13.2</v>
      </c>
      <c r="N28" s="76"/>
      <c r="O28" s="129">
        <f>M28+N28</f>
        <v>13.2</v>
      </c>
      <c r="P28" s="76"/>
      <c r="Q28" s="129">
        <f>O28+P28</f>
        <v>13.2</v>
      </c>
      <c r="R28" s="76"/>
      <c r="S28" s="129">
        <f>Q28+R28</f>
        <v>13.2</v>
      </c>
      <c r="T28" s="76"/>
      <c r="U28" s="129">
        <f>S28+T28</f>
        <v>13.2</v>
      </c>
    </row>
    <row r="29" spans="1:21" s="7" customFormat="1" ht="41.25" customHeight="1">
      <c r="A29" s="37" t="s">
        <v>6</v>
      </c>
      <c r="B29" s="88" t="s">
        <v>190</v>
      </c>
      <c r="C29" s="40" t="s">
        <v>113</v>
      </c>
      <c r="D29" s="40" t="s">
        <v>115</v>
      </c>
      <c r="E29" s="58" t="s">
        <v>205</v>
      </c>
      <c r="F29" s="40" t="s">
        <v>7</v>
      </c>
      <c r="G29" s="76">
        <f>1710-17.6</f>
        <v>1692.4</v>
      </c>
      <c r="H29" s="77">
        <v>0</v>
      </c>
      <c r="I29" s="125">
        <f t="shared" si="0"/>
        <v>1692.4</v>
      </c>
      <c r="J29" s="77">
        <v>0</v>
      </c>
      <c r="K29" s="125">
        <f t="shared" si="1"/>
        <v>1692.4</v>
      </c>
      <c r="L29" s="77">
        <v>-520</v>
      </c>
      <c r="M29" s="129">
        <f t="shared" si="2"/>
        <v>1172.4000000000001</v>
      </c>
      <c r="N29" s="77">
        <v>340</v>
      </c>
      <c r="O29" s="129">
        <f>M29+N29</f>
        <v>1512.4</v>
      </c>
      <c r="P29" s="77"/>
      <c r="Q29" s="129">
        <f>O29+P29</f>
        <v>1512.4</v>
      </c>
      <c r="R29" s="77"/>
      <c r="S29" s="129">
        <f>Q29+R29</f>
        <v>1512.4</v>
      </c>
      <c r="T29" s="77"/>
      <c r="U29" s="129">
        <f>S29+T29</f>
        <v>1512.4</v>
      </c>
    </row>
    <row r="30" spans="1:21" s="7" customFormat="1" ht="19.5" customHeight="1">
      <c r="A30" s="37" t="s">
        <v>21</v>
      </c>
      <c r="B30" s="88" t="s">
        <v>190</v>
      </c>
      <c r="C30" s="40" t="s">
        <v>113</v>
      </c>
      <c r="D30" s="40" t="s">
        <v>115</v>
      </c>
      <c r="E30" s="58" t="s">
        <v>206</v>
      </c>
      <c r="F30" s="40"/>
      <c r="G30" s="112">
        <f>G31</f>
        <v>1460.405</v>
      </c>
      <c r="H30" s="77"/>
      <c r="I30" s="125">
        <f t="shared" si="0"/>
        <v>1460.405</v>
      </c>
      <c r="J30" s="77"/>
      <c r="K30" s="125">
        <f t="shared" si="1"/>
        <v>1460.405</v>
      </c>
      <c r="L30" s="77"/>
      <c r="M30" s="125">
        <f>M31+M34</f>
        <v>1492.405</v>
      </c>
      <c r="N30" s="77"/>
      <c r="O30" s="125">
        <f t="shared" ref="O30:U30" si="10">O31+O34</f>
        <v>1524.5819999999999</v>
      </c>
      <c r="P30" s="125">
        <f t="shared" si="10"/>
        <v>65</v>
      </c>
      <c r="Q30" s="125">
        <f t="shared" si="10"/>
        <v>1589.5819999999999</v>
      </c>
      <c r="R30" s="125">
        <f t="shared" si="10"/>
        <v>0</v>
      </c>
      <c r="S30" s="125">
        <f t="shared" si="10"/>
        <v>1589.5819999999999</v>
      </c>
      <c r="T30" s="125">
        <f t="shared" si="10"/>
        <v>299.89999999999998</v>
      </c>
      <c r="U30" s="129">
        <f t="shared" si="10"/>
        <v>1889.482</v>
      </c>
    </row>
    <row r="31" spans="1:21" s="7" customFormat="1" ht="28.5" customHeight="1">
      <c r="A31" s="37" t="s">
        <v>24</v>
      </c>
      <c r="B31" s="88" t="s">
        <v>190</v>
      </c>
      <c r="C31" s="40" t="s">
        <v>113</v>
      </c>
      <c r="D31" s="40" t="s">
        <v>115</v>
      </c>
      <c r="E31" s="58" t="s">
        <v>20</v>
      </c>
      <c r="F31" s="40" t="s">
        <v>23</v>
      </c>
      <c r="G31" s="76">
        <f>G32+G33</f>
        <v>1460.405</v>
      </c>
      <c r="H31" s="77"/>
      <c r="I31" s="125">
        <f t="shared" si="0"/>
        <v>1460.405</v>
      </c>
      <c r="J31" s="77"/>
      <c r="K31" s="125">
        <f t="shared" si="1"/>
        <v>1460.405</v>
      </c>
      <c r="L31" s="77"/>
      <c r="M31" s="129">
        <f>M32+M33</f>
        <v>1460.405</v>
      </c>
      <c r="N31" s="77"/>
      <c r="O31" s="129">
        <f t="shared" ref="O31:U31" si="11">O32+O33</f>
        <v>1492.5819999999999</v>
      </c>
      <c r="P31" s="129">
        <f t="shared" si="11"/>
        <v>14</v>
      </c>
      <c r="Q31" s="129">
        <f t="shared" si="11"/>
        <v>1506.5819999999999</v>
      </c>
      <c r="R31" s="129">
        <f t="shared" si="11"/>
        <v>0</v>
      </c>
      <c r="S31" s="129">
        <f t="shared" si="11"/>
        <v>1506.5819999999999</v>
      </c>
      <c r="T31" s="129">
        <f t="shared" si="11"/>
        <v>299.89999999999998</v>
      </c>
      <c r="U31" s="129">
        <f t="shared" si="11"/>
        <v>1806.482</v>
      </c>
    </row>
    <row r="32" spans="1:21" s="7" customFormat="1" ht="25.5">
      <c r="A32" s="44" t="s">
        <v>131</v>
      </c>
      <c r="B32" s="88" t="s">
        <v>190</v>
      </c>
      <c r="C32" s="40" t="s">
        <v>113</v>
      </c>
      <c r="D32" s="40" t="s">
        <v>115</v>
      </c>
      <c r="E32" s="58" t="s">
        <v>206</v>
      </c>
      <c r="F32" s="40" t="s">
        <v>132</v>
      </c>
      <c r="G32" s="112">
        <f>160+137.7+200+5</f>
        <v>502.7</v>
      </c>
      <c r="H32" s="77">
        <v>0</v>
      </c>
      <c r="I32" s="125">
        <f t="shared" si="0"/>
        <v>502.7</v>
      </c>
      <c r="J32" s="77">
        <v>0</v>
      </c>
      <c r="K32" s="125">
        <f t="shared" si="1"/>
        <v>502.7</v>
      </c>
      <c r="L32" s="77">
        <v>0</v>
      </c>
      <c r="M32" s="129">
        <f t="shared" si="2"/>
        <v>502.7</v>
      </c>
      <c r="N32" s="113">
        <v>32.177</v>
      </c>
      <c r="O32" s="129">
        <f>M32+N32</f>
        <v>534.87699999999995</v>
      </c>
      <c r="P32" s="113"/>
      <c r="Q32" s="129">
        <f>O32+P32</f>
        <v>534.87699999999995</v>
      </c>
      <c r="R32" s="113"/>
      <c r="S32" s="129">
        <f>Q32+R32</f>
        <v>534.87699999999995</v>
      </c>
      <c r="T32" s="113">
        <v>37</v>
      </c>
      <c r="U32" s="129">
        <f>S32+T32</f>
        <v>571.87699999999995</v>
      </c>
    </row>
    <row r="33" spans="1:21" s="7" customFormat="1" ht="27" customHeight="1">
      <c r="A33" s="44" t="s">
        <v>181</v>
      </c>
      <c r="B33" s="88" t="s">
        <v>190</v>
      </c>
      <c r="C33" s="40" t="s">
        <v>113</v>
      </c>
      <c r="D33" s="40" t="s">
        <v>115</v>
      </c>
      <c r="E33" s="58" t="s">
        <v>206</v>
      </c>
      <c r="F33" s="40" t="s">
        <v>133</v>
      </c>
      <c r="G33" s="112">
        <f>29+545+45.62+63+275+0.085</f>
        <v>957.70500000000004</v>
      </c>
      <c r="H33" s="76">
        <v>0</v>
      </c>
      <c r="I33" s="125">
        <f t="shared" si="0"/>
        <v>957.70500000000004</v>
      </c>
      <c r="J33" s="76">
        <v>0</v>
      </c>
      <c r="K33" s="125">
        <f t="shared" si="1"/>
        <v>957.70500000000004</v>
      </c>
      <c r="L33" s="76">
        <v>0</v>
      </c>
      <c r="M33" s="129">
        <f t="shared" si="2"/>
        <v>957.70500000000004</v>
      </c>
      <c r="N33" s="76">
        <v>0</v>
      </c>
      <c r="O33" s="129">
        <f>M33+N33</f>
        <v>957.70500000000004</v>
      </c>
      <c r="P33" s="76">
        <v>14</v>
      </c>
      <c r="Q33" s="129">
        <f>O33+P33</f>
        <v>971.70500000000004</v>
      </c>
      <c r="R33" s="76"/>
      <c r="S33" s="129">
        <f>Q33+R33</f>
        <v>971.70500000000004</v>
      </c>
      <c r="T33" s="76">
        <v>262.89999999999998</v>
      </c>
      <c r="U33" s="129">
        <f>S33+T33</f>
        <v>1234.605</v>
      </c>
    </row>
    <row r="34" spans="1:21" s="7" customFormat="1" ht="16.5" customHeight="1">
      <c r="A34" s="44" t="s">
        <v>196</v>
      </c>
      <c r="B34" s="88" t="s">
        <v>190</v>
      </c>
      <c r="C34" s="40" t="s">
        <v>113</v>
      </c>
      <c r="D34" s="40" t="s">
        <v>115</v>
      </c>
      <c r="E34" s="58" t="s">
        <v>206</v>
      </c>
      <c r="F34" s="40"/>
      <c r="G34" s="76">
        <f>G35+G36</f>
        <v>32</v>
      </c>
      <c r="H34" s="76"/>
      <c r="I34" s="125">
        <f t="shared" si="0"/>
        <v>32</v>
      </c>
      <c r="J34" s="76"/>
      <c r="K34" s="125">
        <f t="shared" si="1"/>
        <v>32</v>
      </c>
      <c r="L34" s="76"/>
      <c r="M34" s="125">
        <f>M35+M36</f>
        <v>32</v>
      </c>
      <c r="N34" s="76"/>
      <c r="O34" s="125">
        <f t="shared" ref="O34:U34" si="12">O35+O36</f>
        <v>32</v>
      </c>
      <c r="P34" s="125">
        <f t="shared" si="12"/>
        <v>51</v>
      </c>
      <c r="Q34" s="125">
        <f t="shared" si="12"/>
        <v>83</v>
      </c>
      <c r="R34" s="125">
        <f t="shared" si="12"/>
        <v>0</v>
      </c>
      <c r="S34" s="125">
        <f t="shared" si="12"/>
        <v>83</v>
      </c>
      <c r="T34" s="125">
        <f t="shared" si="12"/>
        <v>0</v>
      </c>
      <c r="U34" s="125">
        <f t="shared" si="12"/>
        <v>83</v>
      </c>
    </row>
    <row r="35" spans="1:21" s="7" customFormat="1" ht="66.75" customHeight="1">
      <c r="A35" s="64" t="s">
        <v>102</v>
      </c>
      <c r="B35" s="88" t="s">
        <v>190</v>
      </c>
      <c r="C35" s="40" t="s">
        <v>113</v>
      </c>
      <c r="D35" s="40" t="s">
        <v>115</v>
      </c>
      <c r="E35" s="58" t="s">
        <v>206</v>
      </c>
      <c r="F35" s="40" t="s">
        <v>101</v>
      </c>
      <c r="G35" s="76">
        <v>5</v>
      </c>
      <c r="H35" s="76"/>
      <c r="I35" s="125">
        <f t="shared" si="0"/>
        <v>5</v>
      </c>
      <c r="J35" s="76"/>
      <c r="K35" s="125">
        <f t="shared" si="1"/>
        <v>5</v>
      </c>
      <c r="L35" s="76"/>
      <c r="M35" s="125">
        <f t="shared" si="2"/>
        <v>5</v>
      </c>
      <c r="N35" s="76"/>
      <c r="O35" s="125">
        <f>M35+N35</f>
        <v>5</v>
      </c>
      <c r="P35" s="76">
        <v>51</v>
      </c>
      <c r="Q35" s="125">
        <f>O35+P35</f>
        <v>56</v>
      </c>
      <c r="R35" s="76"/>
      <c r="S35" s="125">
        <f>Q35+R35</f>
        <v>56</v>
      </c>
      <c r="T35" s="76"/>
      <c r="U35" s="125">
        <f>S35+T35</f>
        <v>56</v>
      </c>
    </row>
    <row r="36" spans="1:21" s="7" customFormat="1" ht="18" customHeight="1">
      <c r="A36" s="44" t="s">
        <v>27</v>
      </c>
      <c r="B36" s="88" t="s">
        <v>190</v>
      </c>
      <c r="C36" s="40" t="s">
        <v>113</v>
      </c>
      <c r="D36" s="40" t="s">
        <v>115</v>
      </c>
      <c r="E36" s="58" t="s">
        <v>206</v>
      </c>
      <c r="F36" s="40" t="s">
        <v>26</v>
      </c>
      <c r="G36" s="76">
        <f>G37+G38</f>
        <v>27</v>
      </c>
      <c r="H36" s="76"/>
      <c r="I36" s="125">
        <f t="shared" si="0"/>
        <v>27</v>
      </c>
      <c r="J36" s="76"/>
      <c r="K36" s="125">
        <f t="shared" si="1"/>
        <v>27</v>
      </c>
      <c r="L36" s="76"/>
      <c r="M36" s="125">
        <f>M37+M38</f>
        <v>27</v>
      </c>
      <c r="N36" s="76"/>
      <c r="O36" s="125">
        <f>O37+O38</f>
        <v>27</v>
      </c>
      <c r="P36" s="76"/>
      <c r="Q36" s="125">
        <f>Q37+Q38</f>
        <v>27</v>
      </c>
      <c r="R36" s="76"/>
      <c r="S36" s="125">
        <f>S37+S38</f>
        <v>27</v>
      </c>
      <c r="T36" s="76"/>
      <c r="U36" s="125">
        <f>U37+U38</f>
        <v>27</v>
      </c>
    </row>
    <row r="37" spans="1:21" s="7" customFormat="1" ht="17.25" customHeight="1">
      <c r="A37" s="44" t="s">
        <v>182</v>
      </c>
      <c r="B37" s="88" t="s">
        <v>190</v>
      </c>
      <c r="C37" s="40" t="s">
        <v>113</v>
      </c>
      <c r="D37" s="40" t="s">
        <v>115</v>
      </c>
      <c r="E37" s="58" t="s">
        <v>206</v>
      </c>
      <c r="F37" s="40" t="s">
        <v>135</v>
      </c>
      <c r="G37" s="76">
        <v>25</v>
      </c>
      <c r="H37" s="76">
        <v>0</v>
      </c>
      <c r="I37" s="125">
        <f t="shared" si="0"/>
        <v>25</v>
      </c>
      <c r="J37" s="76">
        <v>0</v>
      </c>
      <c r="K37" s="125">
        <f t="shared" si="1"/>
        <v>25</v>
      </c>
      <c r="L37" s="76">
        <v>0</v>
      </c>
      <c r="M37" s="125">
        <f t="shared" si="2"/>
        <v>25</v>
      </c>
      <c r="N37" s="76">
        <v>0</v>
      </c>
      <c r="O37" s="125">
        <f t="shared" ref="O37:O50" si="13">M37+N37</f>
        <v>25</v>
      </c>
      <c r="P37" s="76">
        <v>0</v>
      </c>
      <c r="Q37" s="125">
        <f t="shared" ref="Q37:Q50" si="14">O37+P37</f>
        <v>25</v>
      </c>
      <c r="R37" s="76">
        <v>0</v>
      </c>
      <c r="S37" s="125">
        <f t="shared" ref="S37:S50" si="15">Q37+R37</f>
        <v>25</v>
      </c>
      <c r="T37" s="76">
        <v>0</v>
      </c>
      <c r="U37" s="125">
        <f t="shared" ref="U37:U50" si="16">S37+T37</f>
        <v>25</v>
      </c>
    </row>
    <row r="38" spans="1:21" s="7" customFormat="1" ht="17.25" customHeight="1">
      <c r="A38" s="44" t="s">
        <v>29</v>
      </c>
      <c r="B38" s="88" t="s">
        <v>190</v>
      </c>
      <c r="C38" s="40" t="s">
        <v>113</v>
      </c>
      <c r="D38" s="40" t="s">
        <v>115</v>
      </c>
      <c r="E38" s="58" t="s">
        <v>206</v>
      </c>
      <c r="F38" s="40" t="s">
        <v>28</v>
      </c>
      <c r="G38" s="76">
        <v>2</v>
      </c>
      <c r="H38" s="76"/>
      <c r="I38" s="125">
        <f t="shared" si="0"/>
        <v>2</v>
      </c>
      <c r="J38" s="76"/>
      <c r="K38" s="125">
        <f t="shared" si="1"/>
        <v>2</v>
      </c>
      <c r="L38" s="76"/>
      <c r="M38" s="125">
        <f t="shared" si="2"/>
        <v>2</v>
      </c>
      <c r="N38" s="76"/>
      <c r="O38" s="125">
        <f t="shared" si="13"/>
        <v>2</v>
      </c>
      <c r="P38" s="76"/>
      <c r="Q38" s="125">
        <f t="shared" si="14"/>
        <v>2</v>
      </c>
      <c r="R38" s="76"/>
      <c r="S38" s="125">
        <f t="shared" si="15"/>
        <v>2</v>
      </c>
      <c r="T38" s="76"/>
      <c r="U38" s="125">
        <f t="shared" si="16"/>
        <v>2</v>
      </c>
    </row>
    <row r="39" spans="1:21" s="7" customFormat="1" ht="29.25" hidden="1" customHeight="1">
      <c r="A39" s="44" t="s">
        <v>31</v>
      </c>
      <c r="B39" s="88" t="s">
        <v>190</v>
      </c>
      <c r="C39" s="40" t="s">
        <v>113</v>
      </c>
      <c r="D39" s="40" t="s">
        <v>115</v>
      </c>
      <c r="E39" s="58" t="s">
        <v>30</v>
      </c>
      <c r="F39" s="40"/>
      <c r="G39" s="76">
        <f>G40</f>
        <v>1</v>
      </c>
      <c r="H39" s="76"/>
      <c r="I39" s="125">
        <f t="shared" si="0"/>
        <v>1</v>
      </c>
      <c r="J39" s="76"/>
      <c r="K39" s="125">
        <f t="shared" si="1"/>
        <v>1</v>
      </c>
      <c r="L39" s="76"/>
      <c r="M39" s="125">
        <f t="shared" si="2"/>
        <v>1</v>
      </c>
      <c r="N39" s="76"/>
      <c r="O39" s="125">
        <f t="shared" si="13"/>
        <v>1</v>
      </c>
      <c r="P39" s="76"/>
      <c r="Q39" s="125">
        <f t="shared" si="14"/>
        <v>1</v>
      </c>
      <c r="R39" s="76"/>
      <c r="S39" s="125">
        <f t="shared" si="15"/>
        <v>1</v>
      </c>
      <c r="T39" s="76"/>
      <c r="U39" s="125">
        <f t="shared" si="16"/>
        <v>1</v>
      </c>
    </row>
    <row r="40" spans="1:21" s="7" customFormat="1" ht="30.75" customHeight="1">
      <c r="A40" s="45" t="s">
        <v>33</v>
      </c>
      <c r="B40" s="88" t="s">
        <v>190</v>
      </c>
      <c r="C40" s="40" t="s">
        <v>113</v>
      </c>
      <c r="D40" s="40" t="s">
        <v>115</v>
      </c>
      <c r="E40" s="58" t="s">
        <v>207</v>
      </c>
      <c r="F40" s="40"/>
      <c r="G40" s="76">
        <f>G41</f>
        <v>1</v>
      </c>
      <c r="H40" s="76">
        <f>H41</f>
        <v>0</v>
      </c>
      <c r="I40" s="125">
        <f t="shared" si="0"/>
        <v>1</v>
      </c>
      <c r="J40" s="76">
        <f>J41</f>
        <v>0</v>
      </c>
      <c r="K40" s="125">
        <f t="shared" si="1"/>
        <v>1</v>
      </c>
      <c r="L40" s="76">
        <f>L41</f>
        <v>0</v>
      </c>
      <c r="M40" s="125">
        <f t="shared" si="2"/>
        <v>1</v>
      </c>
      <c r="N40" s="76">
        <f>N41</f>
        <v>0</v>
      </c>
      <c r="O40" s="125">
        <f t="shared" si="13"/>
        <v>1</v>
      </c>
      <c r="P40" s="76">
        <f>P41</f>
        <v>0</v>
      </c>
      <c r="Q40" s="125">
        <f t="shared" si="14"/>
        <v>1</v>
      </c>
      <c r="R40" s="76">
        <f>R41</f>
        <v>0</v>
      </c>
      <c r="S40" s="125">
        <f t="shared" si="15"/>
        <v>1</v>
      </c>
      <c r="T40" s="76">
        <f>T41</f>
        <v>0</v>
      </c>
      <c r="U40" s="125">
        <f t="shared" si="16"/>
        <v>1</v>
      </c>
    </row>
    <row r="41" spans="1:21" s="7" customFormat="1" ht="25.9" customHeight="1">
      <c r="A41" s="44" t="s">
        <v>181</v>
      </c>
      <c r="B41" s="88" t="s">
        <v>190</v>
      </c>
      <c r="C41" s="40" t="s">
        <v>113</v>
      </c>
      <c r="D41" s="40" t="s">
        <v>115</v>
      </c>
      <c r="E41" s="58" t="s">
        <v>207</v>
      </c>
      <c r="F41" s="40" t="s">
        <v>133</v>
      </c>
      <c r="G41" s="76">
        <v>1</v>
      </c>
      <c r="H41" s="76">
        <v>0</v>
      </c>
      <c r="I41" s="125">
        <f t="shared" si="0"/>
        <v>1</v>
      </c>
      <c r="J41" s="76">
        <v>0</v>
      </c>
      <c r="K41" s="125">
        <f t="shared" si="1"/>
        <v>1</v>
      </c>
      <c r="L41" s="76">
        <v>0</v>
      </c>
      <c r="M41" s="125">
        <f t="shared" si="2"/>
        <v>1</v>
      </c>
      <c r="N41" s="76">
        <v>0</v>
      </c>
      <c r="O41" s="125">
        <f t="shared" si="13"/>
        <v>1</v>
      </c>
      <c r="P41" s="76">
        <v>0</v>
      </c>
      <c r="Q41" s="125">
        <f t="shared" si="14"/>
        <v>1</v>
      </c>
      <c r="R41" s="76">
        <v>0</v>
      </c>
      <c r="S41" s="125">
        <f t="shared" si="15"/>
        <v>1</v>
      </c>
      <c r="T41" s="76">
        <v>0</v>
      </c>
      <c r="U41" s="125">
        <f t="shared" si="16"/>
        <v>1</v>
      </c>
    </row>
    <row r="42" spans="1:21" s="23" customFormat="1" ht="15.75" hidden="1" customHeight="1">
      <c r="A42" s="32" t="s">
        <v>165</v>
      </c>
      <c r="B42" s="88" t="s">
        <v>190</v>
      </c>
      <c r="C42" s="38" t="s">
        <v>113</v>
      </c>
      <c r="D42" s="38" t="s">
        <v>166</v>
      </c>
      <c r="E42" s="58" t="s">
        <v>8</v>
      </c>
      <c r="F42" s="38"/>
      <c r="G42" s="75">
        <f>G43</f>
        <v>0</v>
      </c>
      <c r="H42" s="75">
        <f>H43</f>
        <v>0</v>
      </c>
      <c r="I42" s="125">
        <f t="shared" si="0"/>
        <v>0</v>
      </c>
      <c r="J42" s="75">
        <f>J43</f>
        <v>0</v>
      </c>
      <c r="K42" s="125">
        <f t="shared" si="1"/>
        <v>0</v>
      </c>
      <c r="L42" s="75">
        <f>L43</f>
        <v>0</v>
      </c>
      <c r="M42" s="125">
        <f t="shared" si="2"/>
        <v>0</v>
      </c>
      <c r="N42" s="75">
        <f>N43</f>
        <v>0</v>
      </c>
      <c r="O42" s="125">
        <f t="shared" si="13"/>
        <v>0</v>
      </c>
      <c r="P42" s="75">
        <f>P43</f>
        <v>0</v>
      </c>
      <c r="Q42" s="125">
        <f t="shared" si="14"/>
        <v>0</v>
      </c>
      <c r="R42" s="75">
        <f>R43</f>
        <v>0</v>
      </c>
      <c r="S42" s="125">
        <f t="shared" si="15"/>
        <v>0</v>
      </c>
      <c r="T42" s="75">
        <f>T43</f>
        <v>0</v>
      </c>
      <c r="U42" s="125">
        <f t="shared" si="16"/>
        <v>0</v>
      </c>
    </row>
    <row r="43" spans="1:21" s="7" customFormat="1" hidden="1">
      <c r="A43" s="44" t="s">
        <v>167</v>
      </c>
      <c r="B43" s="88" t="s">
        <v>190</v>
      </c>
      <c r="C43" s="40" t="s">
        <v>113</v>
      </c>
      <c r="D43" s="40" t="s">
        <v>166</v>
      </c>
      <c r="E43" s="58" t="s">
        <v>9</v>
      </c>
      <c r="F43" s="40"/>
      <c r="G43" s="76">
        <f>G44+G48</f>
        <v>0</v>
      </c>
      <c r="H43" s="76">
        <f>H44+H48</f>
        <v>0</v>
      </c>
      <c r="I43" s="125">
        <f t="shared" si="0"/>
        <v>0</v>
      </c>
      <c r="J43" s="76">
        <f>J44+J48</f>
        <v>0</v>
      </c>
      <c r="K43" s="125">
        <f t="shared" si="1"/>
        <v>0</v>
      </c>
      <c r="L43" s="76">
        <f>L44+L48</f>
        <v>0</v>
      </c>
      <c r="M43" s="125">
        <f t="shared" si="2"/>
        <v>0</v>
      </c>
      <c r="N43" s="76">
        <f>N44+N48</f>
        <v>0</v>
      </c>
      <c r="O43" s="125">
        <f t="shared" si="13"/>
        <v>0</v>
      </c>
      <c r="P43" s="76">
        <f>P44+P48</f>
        <v>0</v>
      </c>
      <c r="Q43" s="125">
        <f t="shared" si="14"/>
        <v>0</v>
      </c>
      <c r="R43" s="76">
        <f>R44+R48</f>
        <v>0</v>
      </c>
      <c r="S43" s="125">
        <f t="shared" si="15"/>
        <v>0</v>
      </c>
      <c r="T43" s="76">
        <f>T44+T48</f>
        <v>0</v>
      </c>
      <c r="U43" s="125">
        <f t="shared" si="16"/>
        <v>0</v>
      </c>
    </row>
    <row r="44" spans="1:21" s="7" customFormat="1" hidden="1">
      <c r="A44" s="44" t="s">
        <v>168</v>
      </c>
      <c r="B44" s="88" t="s">
        <v>190</v>
      </c>
      <c r="C44" s="40" t="s">
        <v>113</v>
      </c>
      <c r="D44" s="40" t="s">
        <v>166</v>
      </c>
      <c r="E44" s="58" t="s">
        <v>10</v>
      </c>
      <c r="F44" s="40"/>
      <c r="G44" s="76">
        <f>G46+G47+G45</f>
        <v>0</v>
      </c>
      <c r="H44" s="76">
        <f>H46+H47+H45</f>
        <v>0</v>
      </c>
      <c r="I44" s="125">
        <f t="shared" si="0"/>
        <v>0</v>
      </c>
      <c r="J44" s="76">
        <f>J46+J47+J45</f>
        <v>0</v>
      </c>
      <c r="K44" s="125">
        <f t="shared" si="1"/>
        <v>0</v>
      </c>
      <c r="L44" s="76">
        <f>L46+L47+L45</f>
        <v>0</v>
      </c>
      <c r="M44" s="125">
        <f t="shared" si="2"/>
        <v>0</v>
      </c>
      <c r="N44" s="76">
        <f>N46+N47+N45</f>
        <v>0</v>
      </c>
      <c r="O44" s="125">
        <f t="shared" si="13"/>
        <v>0</v>
      </c>
      <c r="P44" s="76">
        <f>P46+P47+P45</f>
        <v>0</v>
      </c>
      <c r="Q44" s="125">
        <f t="shared" si="14"/>
        <v>0</v>
      </c>
      <c r="R44" s="76">
        <f>R46+R47+R45</f>
        <v>0</v>
      </c>
      <c r="S44" s="125">
        <f t="shared" si="15"/>
        <v>0</v>
      </c>
      <c r="T44" s="76">
        <f>T46+T47+T45</f>
        <v>0</v>
      </c>
      <c r="U44" s="125">
        <f t="shared" si="16"/>
        <v>0</v>
      </c>
    </row>
    <row r="45" spans="1:21" s="7" customFormat="1" hidden="1">
      <c r="A45" s="67" t="s">
        <v>128</v>
      </c>
      <c r="B45" s="88" t="s">
        <v>190</v>
      </c>
      <c r="C45" s="68" t="s">
        <v>113</v>
      </c>
      <c r="D45" s="68" t="s">
        <v>166</v>
      </c>
      <c r="E45" s="58" t="s">
        <v>11</v>
      </c>
      <c r="F45" s="68" t="s">
        <v>129</v>
      </c>
      <c r="G45" s="76"/>
      <c r="H45" s="76"/>
      <c r="I45" s="125">
        <f t="shared" si="0"/>
        <v>0</v>
      </c>
      <c r="J45" s="76"/>
      <c r="K45" s="125">
        <f t="shared" si="1"/>
        <v>0</v>
      </c>
      <c r="L45" s="76"/>
      <c r="M45" s="125">
        <f t="shared" si="2"/>
        <v>0</v>
      </c>
      <c r="N45" s="76"/>
      <c r="O45" s="125">
        <f t="shared" si="13"/>
        <v>0</v>
      </c>
      <c r="P45" s="76"/>
      <c r="Q45" s="125">
        <f t="shared" si="14"/>
        <v>0</v>
      </c>
      <c r="R45" s="76"/>
      <c r="S45" s="125">
        <f t="shared" si="15"/>
        <v>0</v>
      </c>
      <c r="T45" s="76"/>
      <c r="U45" s="125">
        <f t="shared" si="16"/>
        <v>0</v>
      </c>
    </row>
    <row r="46" spans="1:21" s="7" customFormat="1" ht="25.5" hidden="1">
      <c r="A46" s="44" t="s">
        <v>131</v>
      </c>
      <c r="B46" s="88" t="s">
        <v>190</v>
      </c>
      <c r="C46" s="40" t="s">
        <v>113</v>
      </c>
      <c r="D46" s="40" t="s">
        <v>166</v>
      </c>
      <c r="E46" s="58" t="s">
        <v>12</v>
      </c>
      <c r="F46" s="40" t="s">
        <v>132</v>
      </c>
      <c r="G46" s="76"/>
      <c r="H46" s="76"/>
      <c r="I46" s="125">
        <f t="shared" si="0"/>
        <v>0</v>
      </c>
      <c r="J46" s="76"/>
      <c r="K46" s="125">
        <f t="shared" si="1"/>
        <v>0</v>
      </c>
      <c r="L46" s="76"/>
      <c r="M46" s="125">
        <f t="shared" si="2"/>
        <v>0</v>
      </c>
      <c r="N46" s="76"/>
      <c r="O46" s="125">
        <f t="shared" si="13"/>
        <v>0</v>
      </c>
      <c r="P46" s="76"/>
      <c r="Q46" s="125">
        <f t="shared" si="14"/>
        <v>0</v>
      </c>
      <c r="R46" s="76"/>
      <c r="S46" s="125">
        <f t="shared" si="15"/>
        <v>0</v>
      </c>
      <c r="T46" s="76"/>
      <c r="U46" s="125">
        <f t="shared" si="16"/>
        <v>0</v>
      </c>
    </row>
    <row r="47" spans="1:21" s="7" customFormat="1" ht="27.6" hidden="1" customHeight="1">
      <c r="A47" s="44" t="s">
        <v>188</v>
      </c>
      <c r="B47" s="88" t="s">
        <v>190</v>
      </c>
      <c r="C47" s="40" t="s">
        <v>113</v>
      </c>
      <c r="D47" s="40" t="s">
        <v>166</v>
      </c>
      <c r="E47" s="58" t="s">
        <v>13</v>
      </c>
      <c r="F47" s="40" t="s">
        <v>133</v>
      </c>
      <c r="G47" s="76"/>
      <c r="H47" s="76"/>
      <c r="I47" s="125">
        <f t="shared" si="0"/>
        <v>0</v>
      </c>
      <c r="J47" s="76"/>
      <c r="K47" s="125">
        <f t="shared" si="1"/>
        <v>0</v>
      </c>
      <c r="L47" s="76"/>
      <c r="M47" s="125">
        <f t="shared" si="2"/>
        <v>0</v>
      </c>
      <c r="N47" s="76"/>
      <c r="O47" s="125">
        <f t="shared" si="13"/>
        <v>0</v>
      </c>
      <c r="P47" s="76"/>
      <c r="Q47" s="125">
        <f t="shared" si="14"/>
        <v>0</v>
      </c>
      <c r="R47" s="76"/>
      <c r="S47" s="125">
        <f t="shared" si="15"/>
        <v>0</v>
      </c>
      <c r="T47" s="76"/>
      <c r="U47" s="125">
        <f t="shared" si="16"/>
        <v>0</v>
      </c>
    </row>
    <row r="48" spans="1:21" s="7" customFormat="1" ht="16.899999999999999" hidden="1" customHeight="1">
      <c r="A48" s="67" t="s">
        <v>189</v>
      </c>
      <c r="B48" s="88" t="s">
        <v>190</v>
      </c>
      <c r="C48" s="68" t="s">
        <v>113</v>
      </c>
      <c r="D48" s="68" t="s">
        <v>166</v>
      </c>
      <c r="E48" s="58" t="s">
        <v>14</v>
      </c>
      <c r="F48" s="68"/>
      <c r="G48" s="76">
        <f>G49</f>
        <v>0</v>
      </c>
      <c r="H48" s="76">
        <f>H49</f>
        <v>0</v>
      </c>
      <c r="I48" s="125">
        <f t="shared" si="0"/>
        <v>0</v>
      </c>
      <c r="J48" s="76">
        <f>J49</f>
        <v>0</v>
      </c>
      <c r="K48" s="125">
        <f t="shared" si="1"/>
        <v>0</v>
      </c>
      <c r="L48" s="76">
        <f>L49</f>
        <v>0</v>
      </c>
      <c r="M48" s="125">
        <f t="shared" si="2"/>
        <v>0</v>
      </c>
      <c r="N48" s="76">
        <f>N49</f>
        <v>0</v>
      </c>
      <c r="O48" s="125">
        <f t="shared" si="13"/>
        <v>0</v>
      </c>
      <c r="P48" s="76">
        <f>P49</f>
        <v>0</v>
      </c>
      <c r="Q48" s="125">
        <f t="shared" si="14"/>
        <v>0</v>
      </c>
      <c r="R48" s="76">
        <f>R49</f>
        <v>0</v>
      </c>
      <c r="S48" s="125">
        <f t="shared" si="15"/>
        <v>0</v>
      </c>
      <c r="T48" s="76">
        <f>T49</f>
        <v>0</v>
      </c>
      <c r="U48" s="125">
        <f t="shared" si="16"/>
        <v>0</v>
      </c>
    </row>
    <row r="49" spans="1:21" s="7" customFormat="1" ht="14.45" hidden="1" customHeight="1">
      <c r="A49" s="67" t="s">
        <v>128</v>
      </c>
      <c r="B49" s="88" t="s">
        <v>190</v>
      </c>
      <c r="C49" s="68" t="s">
        <v>113</v>
      </c>
      <c r="D49" s="68" t="s">
        <v>166</v>
      </c>
      <c r="E49" s="58" t="s">
        <v>15</v>
      </c>
      <c r="F49" s="68" t="s">
        <v>129</v>
      </c>
      <c r="G49" s="76"/>
      <c r="H49" s="76"/>
      <c r="I49" s="125">
        <f t="shared" si="0"/>
        <v>0</v>
      </c>
      <c r="J49" s="76"/>
      <c r="K49" s="125">
        <f t="shared" si="1"/>
        <v>0</v>
      </c>
      <c r="L49" s="76"/>
      <c r="M49" s="125">
        <f t="shared" si="2"/>
        <v>0</v>
      </c>
      <c r="N49" s="76"/>
      <c r="O49" s="125">
        <f t="shared" si="13"/>
        <v>0</v>
      </c>
      <c r="P49" s="76"/>
      <c r="Q49" s="125">
        <f t="shared" si="14"/>
        <v>0</v>
      </c>
      <c r="R49" s="76"/>
      <c r="S49" s="125">
        <f t="shared" si="15"/>
        <v>0</v>
      </c>
      <c r="T49" s="76"/>
      <c r="U49" s="125">
        <f t="shared" si="16"/>
        <v>0</v>
      </c>
    </row>
    <row r="50" spans="1:21" s="5" customFormat="1" ht="14.45" customHeight="1">
      <c r="A50" s="32" t="s">
        <v>137</v>
      </c>
      <c r="B50" s="88" t="s">
        <v>190</v>
      </c>
      <c r="C50" s="46" t="s">
        <v>113</v>
      </c>
      <c r="D50" s="46" t="s">
        <v>124</v>
      </c>
      <c r="E50" s="58"/>
      <c r="F50" s="47"/>
      <c r="G50" s="78">
        <f>G51+G59</f>
        <v>218.2</v>
      </c>
      <c r="H50" s="78">
        <f>H51+H59</f>
        <v>0</v>
      </c>
      <c r="I50" s="125">
        <f t="shared" si="0"/>
        <v>218.2</v>
      </c>
      <c r="J50" s="130">
        <f>J51+J59+J62</f>
        <v>29.687999999999999</v>
      </c>
      <c r="K50" s="129">
        <f t="shared" si="1"/>
        <v>247.88799999999998</v>
      </c>
      <c r="L50" s="130">
        <f>L51+L59+L62</f>
        <v>0</v>
      </c>
      <c r="M50" s="129">
        <f t="shared" si="2"/>
        <v>247.88799999999998</v>
      </c>
      <c r="N50" s="130">
        <f>N51+N59+N62</f>
        <v>0</v>
      </c>
      <c r="O50" s="129">
        <f t="shared" si="13"/>
        <v>247.88799999999998</v>
      </c>
      <c r="P50" s="130">
        <f>P51+P59+P62</f>
        <v>0</v>
      </c>
      <c r="Q50" s="129">
        <f t="shared" si="14"/>
        <v>247.88799999999998</v>
      </c>
      <c r="R50" s="130">
        <f>R51+R59+R62</f>
        <v>0</v>
      </c>
      <c r="S50" s="129">
        <f t="shared" si="15"/>
        <v>247.88799999999998</v>
      </c>
      <c r="T50" s="130">
        <f>T51+T59+T62</f>
        <v>0</v>
      </c>
      <c r="U50" s="129">
        <f t="shared" si="16"/>
        <v>247.88799999999998</v>
      </c>
    </row>
    <row r="51" spans="1:21" s="7" customFormat="1" ht="29.25" customHeight="1">
      <c r="A51" s="44" t="s">
        <v>31</v>
      </c>
      <c r="B51" s="88" t="s">
        <v>190</v>
      </c>
      <c r="C51" s="40" t="s">
        <v>113</v>
      </c>
      <c r="D51" s="40" t="s">
        <v>124</v>
      </c>
      <c r="E51" s="58" t="s">
        <v>208</v>
      </c>
      <c r="F51" s="40"/>
      <c r="G51" s="76">
        <f>G52</f>
        <v>68.199999999999989</v>
      </c>
      <c r="H51" s="76"/>
      <c r="I51" s="125">
        <f t="shared" si="0"/>
        <v>68.199999999999989</v>
      </c>
      <c r="J51" s="76"/>
      <c r="K51" s="125">
        <f t="shared" si="1"/>
        <v>68.199999999999989</v>
      </c>
      <c r="L51" s="76">
        <f t="shared" ref="L51:U51" si="17">L52</f>
        <v>0</v>
      </c>
      <c r="M51" s="125">
        <f t="shared" si="17"/>
        <v>68.199999999999989</v>
      </c>
      <c r="N51" s="76">
        <f t="shared" si="17"/>
        <v>0</v>
      </c>
      <c r="O51" s="125">
        <f t="shared" si="17"/>
        <v>68.199999999999989</v>
      </c>
      <c r="P51" s="76">
        <f t="shared" si="17"/>
        <v>0</v>
      </c>
      <c r="Q51" s="125">
        <f t="shared" si="17"/>
        <v>68.199999999999989</v>
      </c>
      <c r="R51" s="76">
        <f t="shared" si="17"/>
        <v>0</v>
      </c>
      <c r="S51" s="125">
        <f t="shared" si="17"/>
        <v>68.199999999999989</v>
      </c>
      <c r="T51" s="76">
        <f t="shared" si="17"/>
        <v>0</v>
      </c>
      <c r="U51" s="125">
        <f t="shared" si="17"/>
        <v>68.199999999999989</v>
      </c>
    </row>
    <row r="52" spans="1:21" ht="29.25" customHeight="1">
      <c r="A52" s="36" t="s">
        <v>34</v>
      </c>
      <c r="B52" s="88" t="s">
        <v>190</v>
      </c>
      <c r="C52" s="48" t="s">
        <v>113</v>
      </c>
      <c r="D52" s="48" t="s">
        <v>124</v>
      </c>
      <c r="E52" s="58" t="s">
        <v>209</v>
      </c>
      <c r="F52" s="49"/>
      <c r="G52" s="79">
        <f>G53+G56</f>
        <v>68.199999999999989</v>
      </c>
      <c r="H52" s="79">
        <f>H54+H57+H58</f>
        <v>0</v>
      </c>
      <c r="I52" s="125">
        <f t="shared" si="0"/>
        <v>68.199999999999989</v>
      </c>
      <c r="J52" s="79">
        <f>J54+J57+J58</f>
        <v>0</v>
      </c>
      <c r="K52" s="125">
        <f t="shared" si="1"/>
        <v>68.199999999999989</v>
      </c>
      <c r="L52" s="79">
        <f>L53+L57+L58</f>
        <v>0</v>
      </c>
      <c r="M52" s="125">
        <f>M53+M56</f>
        <v>68.199999999999989</v>
      </c>
      <c r="N52" s="79">
        <f>N53+N57+N58</f>
        <v>0</v>
      </c>
      <c r="O52" s="125">
        <f>O53+O56</f>
        <v>68.199999999999989</v>
      </c>
      <c r="P52" s="79">
        <f>P53+P57+P58</f>
        <v>0</v>
      </c>
      <c r="Q52" s="125">
        <f>Q53+Q56</f>
        <v>68.199999999999989</v>
      </c>
      <c r="R52" s="79">
        <f>R53+R57+R58</f>
        <v>0</v>
      </c>
      <c r="S52" s="125">
        <f>S53+S56</f>
        <v>68.199999999999989</v>
      </c>
      <c r="T52" s="79">
        <f>T53+T57+T58</f>
        <v>0</v>
      </c>
      <c r="U52" s="125">
        <f>U53+U56</f>
        <v>68.199999999999989</v>
      </c>
    </row>
    <row r="53" spans="1:21" ht="17.25" customHeight="1">
      <c r="A53" s="37" t="s">
        <v>22</v>
      </c>
      <c r="B53" s="88" t="s">
        <v>190</v>
      </c>
      <c r="C53" s="48" t="s">
        <v>113</v>
      </c>
      <c r="D53" s="48" t="s">
        <v>124</v>
      </c>
      <c r="E53" s="58" t="s">
        <v>209</v>
      </c>
      <c r="F53" s="48" t="s">
        <v>185</v>
      </c>
      <c r="G53" s="79">
        <f>G54+G55</f>
        <v>6.5</v>
      </c>
      <c r="H53" s="79"/>
      <c r="I53" s="125">
        <f t="shared" si="0"/>
        <v>6.5</v>
      </c>
      <c r="J53" s="79"/>
      <c r="K53" s="125">
        <f t="shared" si="1"/>
        <v>6.5</v>
      </c>
      <c r="L53" s="79">
        <f t="shared" ref="L53:Q53" si="18">L54+L55</f>
        <v>16.5</v>
      </c>
      <c r="M53" s="125">
        <f t="shared" si="18"/>
        <v>23</v>
      </c>
      <c r="N53" s="79">
        <f t="shared" si="18"/>
        <v>0</v>
      </c>
      <c r="O53" s="125">
        <f t="shared" si="18"/>
        <v>23</v>
      </c>
      <c r="P53" s="79">
        <f t="shared" si="18"/>
        <v>0</v>
      </c>
      <c r="Q53" s="125">
        <f t="shared" si="18"/>
        <v>23</v>
      </c>
      <c r="R53" s="79">
        <f>R54+R55</f>
        <v>0</v>
      </c>
      <c r="S53" s="125">
        <f>S54+S55</f>
        <v>23</v>
      </c>
      <c r="T53" s="79">
        <f>T54+T55</f>
        <v>0</v>
      </c>
      <c r="U53" s="125">
        <f>U54+U55</f>
        <v>23</v>
      </c>
    </row>
    <row r="54" spans="1:21" s="7" customFormat="1" ht="25.5">
      <c r="A54" s="37" t="s">
        <v>4</v>
      </c>
      <c r="B54" s="88" t="s">
        <v>190</v>
      </c>
      <c r="C54" s="48" t="s">
        <v>113</v>
      </c>
      <c r="D54" s="48" t="s">
        <v>124</v>
      </c>
      <c r="E54" s="58" t="s">
        <v>209</v>
      </c>
      <c r="F54" s="40" t="s">
        <v>129</v>
      </c>
      <c r="G54" s="76">
        <v>5</v>
      </c>
      <c r="H54" s="76">
        <v>0</v>
      </c>
      <c r="I54" s="125">
        <f t="shared" si="0"/>
        <v>5</v>
      </c>
      <c r="J54" s="76">
        <v>0</v>
      </c>
      <c r="K54" s="125">
        <f t="shared" si="1"/>
        <v>5</v>
      </c>
      <c r="L54" s="76">
        <v>12.6</v>
      </c>
      <c r="M54" s="125">
        <f t="shared" si="2"/>
        <v>17.600000000000001</v>
      </c>
      <c r="N54" s="76">
        <v>0</v>
      </c>
      <c r="O54" s="125">
        <f>M54+N54</f>
        <v>17.600000000000001</v>
      </c>
      <c r="P54" s="76">
        <v>0</v>
      </c>
      <c r="Q54" s="125">
        <f>O54+P54</f>
        <v>17.600000000000001</v>
      </c>
      <c r="R54" s="76">
        <v>0</v>
      </c>
      <c r="S54" s="125">
        <f>Q54+R54</f>
        <v>17.600000000000001</v>
      </c>
      <c r="T54" s="76">
        <v>0</v>
      </c>
      <c r="U54" s="125">
        <f>S54+T54</f>
        <v>17.600000000000001</v>
      </c>
    </row>
    <row r="55" spans="1:21" s="7" customFormat="1" ht="38.25">
      <c r="A55" s="37" t="s">
        <v>6</v>
      </c>
      <c r="B55" s="88" t="s">
        <v>190</v>
      </c>
      <c r="C55" s="48" t="s">
        <v>113</v>
      </c>
      <c r="D55" s="48" t="s">
        <v>124</v>
      </c>
      <c r="E55" s="58" t="s">
        <v>209</v>
      </c>
      <c r="F55" s="40" t="s">
        <v>7</v>
      </c>
      <c r="G55" s="76">
        <v>1.5</v>
      </c>
      <c r="H55" s="76"/>
      <c r="I55" s="125">
        <f t="shared" si="0"/>
        <v>1.5</v>
      </c>
      <c r="J55" s="76"/>
      <c r="K55" s="125">
        <f t="shared" si="1"/>
        <v>1.5</v>
      </c>
      <c r="L55" s="76">
        <v>3.9</v>
      </c>
      <c r="M55" s="125">
        <f t="shared" si="2"/>
        <v>5.4</v>
      </c>
      <c r="N55" s="76">
        <v>0</v>
      </c>
      <c r="O55" s="125">
        <f>M55+N55</f>
        <v>5.4</v>
      </c>
      <c r="P55" s="76">
        <v>0</v>
      </c>
      <c r="Q55" s="125">
        <f>O55+P55</f>
        <v>5.4</v>
      </c>
      <c r="R55" s="76">
        <v>0</v>
      </c>
      <c r="S55" s="125">
        <f>Q55+R55</f>
        <v>5.4</v>
      </c>
      <c r="T55" s="76">
        <v>0</v>
      </c>
      <c r="U55" s="125">
        <f>S55+T55</f>
        <v>5.4</v>
      </c>
    </row>
    <row r="56" spans="1:21" s="7" customFormat="1" ht="25.5">
      <c r="A56" s="37" t="s">
        <v>24</v>
      </c>
      <c r="B56" s="88" t="s">
        <v>190</v>
      </c>
      <c r="C56" s="48" t="s">
        <v>113</v>
      </c>
      <c r="D56" s="48" t="s">
        <v>124</v>
      </c>
      <c r="E56" s="58" t="s">
        <v>209</v>
      </c>
      <c r="F56" s="40" t="s">
        <v>23</v>
      </c>
      <c r="G56" s="76">
        <f>G57+G58</f>
        <v>61.699999999999996</v>
      </c>
      <c r="H56" s="76"/>
      <c r="I56" s="125">
        <f t="shared" si="0"/>
        <v>61.699999999999996</v>
      </c>
      <c r="J56" s="76"/>
      <c r="K56" s="125">
        <f t="shared" si="1"/>
        <v>61.699999999999996</v>
      </c>
      <c r="L56" s="76"/>
      <c r="M56" s="125">
        <f>M57+M58</f>
        <v>45.199999999999996</v>
      </c>
      <c r="N56" s="76"/>
      <c r="O56" s="125">
        <f>O57+O58</f>
        <v>45.199999999999996</v>
      </c>
      <c r="P56" s="76"/>
      <c r="Q56" s="125">
        <f>Q57+Q58</f>
        <v>45.199999999999996</v>
      </c>
      <c r="R56" s="76"/>
      <c r="S56" s="125">
        <f>S57+S58</f>
        <v>45.199999999999996</v>
      </c>
      <c r="T56" s="76"/>
      <c r="U56" s="125">
        <f>U57+U58</f>
        <v>45.199999999999996</v>
      </c>
    </row>
    <row r="57" spans="1:21" s="7" customFormat="1" ht="25.5">
      <c r="A57" s="44" t="s">
        <v>131</v>
      </c>
      <c r="B57" s="88" t="s">
        <v>190</v>
      </c>
      <c r="C57" s="48" t="s">
        <v>113</v>
      </c>
      <c r="D57" s="48" t="s">
        <v>124</v>
      </c>
      <c r="E57" s="58" t="s">
        <v>209</v>
      </c>
      <c r="F57" s="40" t="s">
        <v>132</v>
      </c>
      <c r="G57" s="77">
        <v>1</v>
      </c>
      <c r="H57" s="77"/>
      <c r="I57" s="125">
        <f t="shared" si="0"/>
        <v>1</v>
      </c>
      <c r="J57" s="77"/>
      <c r="K57" s="125">
        <f t="shared" si="1"/>
        <v>1</v>
      </c>
      <c r="L57" s="77"/>
      <c r="M57" s="125">
        <f t="shared" si="2"/>
        <v>1</v>
      </c>
      <c r="N57" s="77"/>
      <c r="O57" s="125">
        <f t="shared" ref="O57:O110" si="19">M57+N57</f>
        <v>1</v>
      </c>
      <c r="P57" s="77"/>
      <c r="Q57" s="125">
        <f t="shared" ref="Q57:Q110" si="20">O57+P57</f>
        <v>1</v>
      </c>
      <c r="R57" s="77"/>
      <c r="S57" s="125">
        <f t="shared" ref="S57:S107" si="21">Q57+R57</f>
        <v>1</v>
      </c>
      <c r="T57" s="77"/>
      <c r="U57" s="125">
        <f t="shared" ref="U57:U107" si="22">S57+T57</f>
        <v>1</v>
      </c>
    </row>
    <row r="58" spans="1:21" s="7" customFormat="1" ht="28.5" customHeight="1">
      <c r="A58" s="44" t="s">
        <v>181</v>
      </c>
      <c r="B58" s="88" t="s">
        <v>190</v>
      </c>
      <c r="C58" s="48" t="s">
        <v>113</v>
      </c>
      <c r="D58" s="48" t="s">
        <v>124</v>
      </c>
      <c r="E58" s="58" t="s">
        <v>209</v>
      </c>
      <c r="F58" s="40" t="s">
        <v>133</v>
      </c>
      <c r="G58" s="76">
        <f>2+22.9+35.8</f>
        <v>60.699999999999996</v>
      </c>
      <c r="H58" s="76"/>
      <c r="I58" s="125">
        <f t="shared" si="0"/>
        <v>60.699999999999996</v>
      </c>
      <c r="J58" s="76"/>
      <c r="K58" s="125">
        <f t="shared" si="1"/>
        <v>60.699999999999996</v>
      </c>
      <c r="L58" s="76">
        <v>-16.5</v>
      </c>
      <c r="M58" s="125">
        <f t="shared" si="2"/>
        <v>44.199999999999996</v>
      </c>
      <c r="N58" s="76">
        <v>0</v>
      </c>
      <c r="O58" s="125">
        <f t="shared" si="19"/>
        <v>44.199999999999996</v>
      </c>
      <c r="P58" s="76">
        <v>0</v>
      </c>
      <c r="Q58" s="125">
        <f t="shared" si="20"/>
        <v>44.199999999999996</v>
      </c>
      <c r="R58" s="76">
        <v>0</v>
      </c>
      <c r="S58" s="125">
        <f t="shared" si="21"/>
        <v>44.199999999999996</v>
      </c>
      <c r="T58" s="76">
        <v>0</v>
      </c>
      <c r="U58" s="125">
        <f t="shared" si="22"/>
        <v>44.199999999999996</v>
      </c>
    </row>
    <row r="59" spans="1:21" s="7" customFormat="1" ht="28.9" customHeight="1">
      <c r="A59" s="44" t="s">
        <v>36</v>
      </c>
      <c r="B59" s="88" t="s">
        <v>190</v>
      </c>
      <c r="C59" s="28" t="s">
        <v>113</v>
      </c>
      <c r="D59" s="48" t="s">
        <v>124</v>
      </c>
      <c r="E59" s="58" t="s">
        <v>210</v>
      </c>
      <c r="F59" s="40"/>
      <c r="G59" s="76">
        <f>G60</f>
        <v>150</v>
      </c>
      <c r="H59" s="76">
        <f>H60</f>
        <v>0</v>
      </c>
      <c r="I59" s="125">
        <f t="shared" si="0"/>
        <v>150</v>
      </c>
      <c r="J59" s="76">
        <f>J60</f>
        <v>0</v>
      </c>
      <c r="K59" s="125">
        <f t="shared" si="1"/>
        <v>150</v>
      </c>
      <c r="L59" s="76">
        <f>L60</f>
        <v>0</v>
      </c>
      <c r="M59" s="125">
        <f t="shared" si="2"/>
        <v>150</v>
      </c>
      <c r="N59" s="76">
        <f>N60</f>
        <v>0</v>
      </c>
      <c r="O59" s="125">
        <f t="shared" si="19"/>
        <v>150</v>
      </c>
      <c r="P59" s="76">
        <f>P60</f>
        <v>0</v>
      </c>
      <c r="Q59" s="125">
        <f t="shared" si="20"/>
        <v>150</v>
      </c>
      <c r="R59" s="76">
        <f>R60</f>
        <v>0</v>
      </c>
      <c r="S59" s="125">
        <f t="shared" si="21"/>
        <v>150</v>
      </c>
      <c r="T59" s="76">
        <f>T60</f>
        <v>0</v>
      </c>
      <c r="U59" s="125">
        <f t="shared" si="22"/>
        <v>150</v>
      </c>
    </row>
    <row r="60" spans="1:21" s="7" customFormat="1" ht="28.9" customHeight="1">
      <c r="A60" s="44" t="s">
        <v>37</v>
      </c>
      <c r="B60" s="88" t="s">
        <v>190</v>
      </c>
      <c r="C60" s="28" t="s">
        <v>113</v>
      </c>
      <c r="D60" s="48" t="s">
        <v>124</v>
      </c>
      <c r="E60" s="58" t="s">
        <v>211</v>
      </c>
      <c r="F60" s="40"/>
      <c r="G60" s="76">
        <f>G61</f>
        <v>150</v>
      </c>
      <c r="H60" s="76">
        <f>H61</f>
        <v>0</v>
      </c>
      <c r="I60" s="125">
        <f t="shared" si="0"/>
        <v>150</v>
      </c>
      <c r="J60" s="76">
        <f>J61</f>
        <v>0</v>
      </c>
      <c r="K60" s="125">
        <f t="shared" si="1"/>
        <v>150</v>
      </c>
      <c r="L60" s="76">
        <f>L61</f>
        <v>0</v>
      </c>
      <c r="M60" s="125">
        <f t="shared" si="2"/>
        <v>150</v>
      </c>
      <c r="N60" s="76">
        <f>N61</f>
        <v>0</v>
      </c>
      <c r="O60" s="125">
        <f t="shared" si="19"/>
        <v>150</v>
      </c>
      <c r="P60" s="76">
        <f>P61</f>
        <v>0</v>
      </c>
      <c r="Q60" s="125">
        <f t="shared" si="20"/>
        <v>150</v>
      </c>
      <c r="R60" s="76">
        <f>R61</f>
        <v>0</v>
      </c>
      <c r="S60" s="125">
        <f t="shared" si="21"/>
        <v>150</v>
      </c>
      <c r="T60" s="76">
        <f>T61</f>
        <v>0</v>
      </c>
      <c r="U60" s="125">
        <f t="shared" si="22"/>
        <v>150</v>
      </c>
    </row>
    <row r="61" spans="1:21" s="7" customFormat="1" ht="27.6" customHeight="1">
      <c r="A61" s="44" t="s">
        <v>181</v>
      </c>
      <c r="B61" s="88" t="s">
        <v>190</v>
      </c>
      <c r="C61" s="28" t="s">
        <v>113</v>
      </c>
      <c r="D61" s="48" t="s">
        <v>124</v>
      </c>
      <c r="E61" s="58" t="s">
        <v>211</v>
      </c>
      <c r="F61" s="40" t="s">
        <v>133</v>
      </c>
      <c r="G61" s="76">
        <v>150</v>
      </c>
      <c r="H61" s="76">
        <v>0</v>
      </c>
      <c r="I61" s="125">
        <f t="shared" si="0"/>
        <v>150</v>
      </c>
      <c r="J61" s="76">
        <v>0</v>
      </c>
      <c r="K61" s="125">
        <f t="shared" si="1"/>
        <v>150</v>
      </c>
      <c r="L61" s="76">
        <v>0</v>
      </c>
      <c r="M61" s="125">
        <f t="shared" si="2"/>
        <v>150</v>
      </c>
      <c r="N61" s="76">
        <v>0</v>
      </c>
      <c r="O61" s="125">
        <f t="shared" si="19"/>
        <v>150</v>
      </c>
      <c r="P61" s="76">
        <v>0</v>
      </c>
      <c r="Q61" s="125">
        <f t="shared" si="20"/>
        <v>150</v>
      </c>
      <c r="R61" s="76">
        <v>0</v>
      </c>
      <c r="S61" s="125">
        <f t="shared" si="21"/>
        <v>150</v>
      </c>
      <c r="T61" s="76">
        <v>0</v>
      </c>
      <c r="U61" s="125">
        <f t="shared" si="22"/>
        <v>150</v>
      </c>
    </row>
    <row r="62" spans="1:21" s="7" customFormat="1" ht="27.6" customHeight="1">
      <c r="A62" s="44" t="s">
        <v>36</v>
      </c>
      <c r="B62" s="88" t="s">
        <v>190</v>
      </c>
      <c r="C62" s="28" t="s">
        <v>113</v>
      </c>
      <c r="D62" s="48" t="s">
        <v>124</v>
      </c>
      <c r="E62" s="58" t="s">
        <v>210</v>
      </c>
      <c r="F62" s="40"/>
      <c r="G62" s="76">
        <f>G63</f>
        <v>0</v>
      </c>
      <c r="H62" s="76">
        <f>H63</f>
        <v>0</v>
      </c>
      <c r="I62" s="125">
        <f t="shared" si="0"/>
        <v>0</v>
      </c>
      <c r="J62" s="112">
        <f>J63</f>
        <v>29.687999999999999</v>
      </c>
      <c r="K62" s="129">
        <f t="shared" si="1"/>
        <v>29.687999999999999</v>
      </c>
      <c r="L62" s="112">
        <f>L63</f>
        <v>0</v>
      </c>
      <c r="M62" s="129">
        <f t="shared" si="2"/>
        <v>29.687999999999999</v>
      </c>
      <c r="N62" s="112">
        <f>N63</f>
        <v>0</v>
      </c>
      <c r="O62" s="129">
        <f t="shared" si="19"/>
        <v>29.687999999999999</v>
      </c>
      <c r="P62" s="112">
        <f>P63</f>
        <v>0</v>
      </c>
      <c r="Q62" s="129">
        <f t="shared" si="20"/>
        <v>29.687999999999999</v>
      </c>
      <c r="R62" s="112">
        <f>R63</f>
        <v>0</v>
      </c>
      <c r="S62" s="129">
        <f t="shared" si="21"/>
        <v>29.687999999999999</v>
      </c>
      <c r="T62" s="112">
        <f>T63</f>
        <v>0</v>
      </c>
      <c r="U62" s="129">
        <f t="shared" si="22"/>
        <v>29.687999999999999</v>
      </c>
    </row>
    <row r="63" spans="1:21" s="7" customFormat="1" ht="17.25" customHeight="1">
      <c r="A63" s="44" t="s">
        <v>247</v>
      </c>
      <c r="B63" s="88" t="s">
        <v>190</v>
      </c>
      <c r="C63" s="28" t="s">
        <v>113</v>
      </c>
      <c r="D63" s="48" t="s">
        <v>124</v>
      </c>
      <c r="E63" s="58" t="s">
        <v>248</v>
      </c>
      <c r="F63" s="40"/>
      <c r="G63" s="76">
        <f>G64</f>
        <v>0</v>
      </c>
      <c r="H63" s="76">
        <f>H64</f>
        <v>0</v>
      </c>
      <c r="I63" s="125">
        <f t="shared" si="0"/>
        <v>0</v>
      </c>
      <c r="J63" s="112">
        <f>J64</f>
        <v>29.687999999999999</v>
      </c>
      <c r="K63" s="129">
        <f t="shared" si="1"/>
        <v>29.687999999999999</v>
      </c>
      <c r="L63" s="112">
        <f>L64</f>
        <v>0</v>
      </c>
      <c r="M63" s="129">
        <f t="shared" si="2"/>
        <v>29.687999999999999</v>
      </c>
      <c r="N63" s="112">
        <f>N64</f>
        <v>0</v>
      </c>
      <c r="O63" s="129">
        <f t="shared" si="19"/>
        <v>29.687999999999999</v>
      </c>
      <c r="P63" s="112">
        <f>P64</f>
        <v>0</v>
      </c>
      <c r="Q63" s="129">
        <f t="shared" si="20"/>
        <v>29.687999999999999</v>
      </c>
      <c r="R63" s="112">
        <f>R64</f>
        <v>0</v>
      </c>
      <c r="S63" s="129">
        <f t="shared" si="21"/>
        <v>29.687999999999999</v>
      </c>
      <c r="T63" s="112">
        <f>T64</f>
        <v>0</v>
      </c>
      <c r="U63" s="129">
        <f t="shared" si="22"/>
        <v>29.687999999999999</v>
      </c>
    </row>
    <row r="64" spans="1:21" s="7" customFormat="1" ht="18" customHeight="1">
      <c r="A64" s="44" t="s">
        <v>29</v>
      </c>
      <c r="B64" s="88" t="s">
        <v>190</v>
      </c>
      <c r="C64" s="28" t="s">
        <v>113</v>
      </c>
      <c r="D64" s="48" t="s">
        <v>124</v>
      </c>
      <c r="E64" s="58" t="s">
        <v>248</v>
      </c>
      <c r="F64" s="40" t="s">
        <v>28</v>
      </c>
      <c r="G64" s="76"/>
      <c r="H64" s="76"/>
      <c r="I64" s="125">
        <f t="shared" si="0"/>
        <v>0</v>
      </c>
      <c r="J64" s="112">
        <v>29.687999999999999</v>
      </c>
      <c r="K64" s="129">
        <f t="shared" si="1"/>
        <v>29.687999999999999</v>
      </c>
      <c r="L64" s="112">
        <v>0</v>
      </c>
      <c r="M64" s="129">
        <f t="shared" si="2"/>
        <v>29.687999999999999</v>
      </c>
      <c r="N64" s="112">
        <v>0</v>
      </c>
      <c r="O64" s="129">
        <f t="shared" si="19"/>
        <v>29.687999999999999</v>
      </c>
      <c r="P64" s="112">
        <v>0</v>
      </c>
      <c r="Q64" s="129">
        <f t="shared" si="20"/>
        <v>29.687999999999999</v>
      </c>
      <c r="R64" s="112">
        <v>0</v>
      </c>
      <c r="S64" s="129">
        <f t="shared" si="21"/>
        <v>29.687999999999999</v>
      </c>
      <c r="T64" s="112">
        <v>0</v>
      </c>
      <c r="U64" s="129">
        <f t="shared" si="22"/>
        <v>29.687999999999999</v>
      </c>
    </row>
    <row r="65" spans="1:21" s="16" customFormat="1" ht="15" customHeight="1">
      <c r="A65" s="50" t="s">
        <v>138</v>
      </c>
      <c r="B65" s="87" t="s">
        <v>190</v>
      </c>
      <c r="C65" s="51" t="s">
        <v>114</v>
      </c>
      <c r="D65" s="51"/>
      <c r="E65" s="58"/>
      <c r="F65" s="52"/>
      <c r="G65" s="80">
        <f t="shared" ref="G65:H67" si="23">G66</f>
        <v>243.6</v>
      </c>
      <c r="H65" s="80">
        <f t="shared" si="23"/>
        <v>0</v>
      </c>
      <c r="I65" s="126">
        <f t="shared" si="0"/>
        <v>243.6</v>
      </c>
      <c r="J65" s="80">
        <f>J66</f>
        <v>0</v>
      </c>
      <c r="K65" s="126">
        <f t="shared" si="1"/>
        <v>243.6</v>
      </c>
      <c r="L65" s="80">
        <f>L66</f>
        <v>0</v>
      </c>
      <c r="M65" s="126">
        <f t="shared" si="2"/>
        <v>243.6</v>
      </c>
      <c r="N65" s="80">
        <f>N66</f>
        <v>0</v>
      </c>
      <c r="O65" s="126">
        <f t="shared" si="19"/>
        <v>243.6</v>
      </c>
      <c r="P65" s="80">
        <f>P66</f>
        <v>0</v>
      </c>
      <c r="Q65" s="126">
        <f t="shared" si="20"/>
        <v>243.6</v>
      </c>
      <c r="R65" s="80">
        <f>R66</f>
        <v>0</v>
      </c>
      <c r="S65" s="126">
        <f t="shared" si="21"/>
        <v>243.6</v>
      </c>
      <c r="T65" s="80">
        <f>T66</f>
        <v>0</v>
      </c>
      <c r="U65" s="126">
        <f t="shared" si="22"/>
        <v>243.6</v>
      </c>
    </row>
    <row r="66" spans="1:21" s="5" customFormat="1" ht="15" customHeight="1">
      <c r="A66" s="53" t="s">
        <v>139</v>
      </c>
      <c r="B66" s="88" t="s">
        <v>190</v>
      </c>
      <c r="C66" s="46" t="s">
        <v>114</v>
      </c>
      <c r="D66" s="46" t="s">
        <v>116</v>
      </c>
      <c r="E66" s="58"/>
      <c r="F66" s="47"/>
      <c r="G66" s="78">
        <f t="shared" si="23"/>
        <v>243.6</v>
      </c>
      <c r="H66" s="78">
        <f t="shared" si="23"/>
        <v>0</v>
      </c>
      <c r="I66" s="125">
        <f t="shared" si="0"/>
        <v>243.6</v>
      </c>
      <c r="J66" s="78">
        <f>J67</f>
        <v>0</v>
      </c>
      <c r="K66" s="125">
        <f t="shared" si="1"/>
        <v>243.6</v>
      </c>
      <c r="L66" s="78">
        <f>L67</f>
        <v>0</v>
      </c>
      <c r="M66" s="125">
        <f t="shared" si="2"/>
        <v>243.6</v>
      </c>
      <c r="N66" s="78">
        <f>N67</f>
        <v>0</v>
      </c>
      <c r="O66" s="125">
        <f t="shared" si="19"/>
        <v>243.6</v>
      </c>
      <c r="P66" s="78">
        <f>P67</f>
        <v>0</v>
      </c>
      <c r="Q66" s="125">
        <f t="shared" si="20"/>
        <v>243.6</v>
      </c>
      <c r="R66" s="78">
        <f>R67</f>
        <v>0</v>
      </c>
      <c r="S66" s="125">
        <f t="shared" si="21"/>
        <v>243.6</v>
      </c>
      <c r="T66" s="78">
        <f>T67</f>
        <v>0</v>
      </c>
      <c r="U66" s="125">
        <f t="shared" si="22"/>
        <v>243.6</v>
      </c>
    </row>
    <row r="67" spans="1:21" ht="30" customHeight="1">
      <c r="A67" s="44" t="s">
        <v>31</v>
      </c>
      <c r="B67" s="88" t="s">
        <v>190</v>
      </c>
      <c r="C67" s="48" t="s">
        <v>114</v>
      </c>
      <c r="D67" s="48" t="s">
        <v>116</v>
      </c>
      <c r="E67" s="58" t="s">
        <v>208</v>
      </c>
      <c r="F67" s="49"/>
      <c r="G67" s="79">
        <f t="shared" si="23"/>
        <v>243.6</v>
      </c>
      <c r="H67" s="79">
        <f t="shared" si="23"/>
        <v>0</v>
      </c>
      <c r="I67" s="125">
        <f t="shared" si="0"/>
        <v>243.6</v>
      </c>
      <c r="J67" s="79">
        <f>J68</f>
        <v>0</v>
      </c>
      <c r="K67" s="125">
        <f t="shared" si="1"/>
        <v>243.6</v>
      </c>
      <c r="L67" s="79">
        <f>L68</f>
        <v>0</v>
      </c>
      <c r="M67" s="125">
        <f t="shared" si="2"/>
        <v>243.6</v>
      </c>
      <c r="N67" s="79">
        <f>N68</f>
        <v>0</v>
      </c>
      <c r="O67" s="125">
        <f t="shared" si="19"/>
        <v>243.6</v>
      </c>
      <c r="P67" s="79">
        <f>P68</f>
        <v>0</v>
      </c>
      <c r="Q67" s="125">
        <f t="shared" si="20"/>
        <v>243.6</v>
      </c>
      <c r="R67" s="79">
        <f>R68</f>
        <v>0</v>
      </c>
      <c r="S67" s="125">
        <f t="shared" si="21"/>
        <v>243.6</v>
      </c>
      <c r="T67" s="79">
        <f>T68</f>
        <v>0</v>
      </c>
      <c r="U67" s="125">
        <f t="shared" si="22"/>
        <v>243.6</v>
      </c>
    </row>
    <row r="68" spans="1:21" ht="28.15" customHeight="1">
      <c r="A68" s="36" t="s">
        <v>140</v>
      </c>
      <c r="B68" s="88" t="s">
        <v>190</v>
      </c>
      <c r="C68" s="48" t="s">
        <v>114</v>
      </c>
      <c r="D68" s="48" t="s">
        <v>116</v>
      </c>
      <c r="E68" s="58" t="s">
        <v>212</v>
      </c>
      <c r="F68" s="49"/>
      <c r="G68" s="79">
        <f>G69</f>
        <v>243.6</v>
      </c>
      <c r="H68" s="79">
        <f>H70+H73+H74</f>
        <v>0</v>
      </c>
      <c r="I68" s="125">
        <f t="shared" si="0"/>
        <v>243.6</v>
      </c>
      <c r="J68" s="79">
        <f>J69+J72</f>
        <v>0</v>
      </c>
      <c r="K68" s="125">
        <f t="shared" si="1"/>
        <v>243.6</v>
      </c>
      <c r="L68" s="79">
        <f>L69+L72</f>
        <v>0</v>
      </c>
      <c r="M68" s="125">
        <f t="shared" si="2"/>
        <v>243.6</v>
      </c>
      <c r="N68" s="79">
        <f>N69+N72</f>
        <v>0</v>
      </c>
      <c r="O68" s="125">
        <f t="shared" si="19"/>
        <v>243.6</v>
      </c>
      <c r="P68" s="79">
        <f>P69+P72</f>
        <v>0</v>
      </c>
      <c r="Q68" s="125">
        <f t="shared" si="20"/>
        <v>243.6</v>
      </c>
      <c r="R68" s="79">
        <f>R69+R72</f>
        <v>0</v>
      </c>
      <c r="S68" s="125">
        <f t="shared" si="21"/>
        <v>243.6</v>
      </c>
      <c r="T68" s="79">
        <f>T69+T72</f>
        <v>0</v>
      </c>
      <c r="U68" s="125">
        <f t="shared" si="22"/>
        <v>243.6</v>
      </c>
    </row>
    <row r="69" spans="1:21" ht="20.25" customHeight="1">
      <c r="A69" s="37" t="s">
        <v>22</v>
      </c>
      <c r="B69" s="88" t="s">
        <v>190</v>
      </c>
      <c r="C69" s="48" t="s">
        <v>114</v>
      </c>
      <c r="D69" s="48" t="s">
        <v>116</v>
      </c>
      <c r="E69" s="58" t="s">
        <v>212</v>
      </c>
      <c r="F69" s="48" t="s">
        <v>185</v>
      </c>
      <c r="G69" s="79">
        <f>G70+G71</f>
        <v>243.6</v>
      </c>
      <c r="H69" s="79"/>
      <c r="I69" s="125">
        <f>G69+H69</f>
        <v>243.6</v>
      </c>
      <c r="J69" s="79">
        <f>J70+J71</f>
        <v>-14.5</v>
      </c>
      <c r="K69" s="125">
        <f t="shared" si="1"/>
        <v>229.1</v>
      </c>
      <c r="L69" s="79">
        <f>L70+L71</f>
        <v>0</v>
      </c>
      <c r="M69" s="125">
        <f t="shared" si="2"/>
        <v>229.1</v>
      </c>
      <c r="N69" s="79">
        <f>N70+N71</f>
        <v>0</v>
      </c>
      <c r="O69" s="125">
        <f t="shared" si="19"/>
        <v>229.1</v>
      </c>
      <c r="P69" s="79">
        <f>P70+P71</f>
        <v>0</v>
      </c>
      <c r="Q69" s="125">
        <f t="shared" si="20"/>
        <v>229.1</v>
      </c>
      <c r="R69" s="79">
        <f>R70+R71</f>
        <v>0</v>
      </c>
      <c r="S69" s="125">
        <f t="shared" si="21"/>
        <v>229.1</v>
      </c>
      <c r="T69" s="79">
        <f>T70+T71</f>
        <v>0</v>
      </c>
      <c r="U69" s="125">
        <f t="shared" si="22"/>
        <v>229.1</v>
      </c>
    </row>
    <row r="70" spans="1:21" ht="38.25">
      <c r="A70" s="37" t="s">
        <v>180</v>
      </c>
      <c r="B70" s="88" t="s">
        <v>190</v>
      </c>
      <c r="C70" s="48" t="s">
        <v>114</v>
      </c>
      <c r="D70" s="48" t="s">
        <v>116</v>
      </c>
      <c r="E70" s="58" t="s">
        <v>212</v>
      </c>
      <c r="F70" s="40" t="s">
        <v>129</v>
      </c>
      <c r="G70" s="76">
        <v>187.1</v>
      </c>
      <c r="H70" s="76">
        <v>0</v>
      </c>
      <c r="I70" s="125">
        <f t="shared" si="0"/>
        <v>187.1</v>
      </c>
      <c r="J70" s="76">
        <v>-10</v>
      </c>
      <c r="K70" s="125">
        <f t="shared" si="1"/>
        <v>177.1</v>
      </c>
      <c r="L70" s="76"/>
      <c r="M70" s="125">
        <f t="shared" si="2"/>
        <v>177.1</v>
      </c>
      <c r="N70" s="76"/>
      <c r="O70" s="125">
        <f t="shared" si="19"/>
        <v>177.1</v>
      </c>
      <c r="P70" s="76"/>
      <c r="Q70" s="125">
        <f t="shared" si="20"/>
        <v>177.1</v>
      </c>
      <c r="R70" s="76"/>
      <c r="S70" s="125">
        <f t="shared" si="21"/>
        <v>177.1</v>
      </c>
      <c r="T70" s="76"/>
      <c r="U70" s="125">
        <f t="shared" si="22"/>
        <v>177.1</v>
      </c>
    </row>
    <row r="71" spans="1:21" ht="38.25">
      <c r="A71" s="37" t="s">
        <v>6</v>
      </c>
      <c r="B71" s="88" t="s">
        <v>190</v>
      </c>
      <c r="C71" s="48" t="s">
        <v>114</v>
      </c>
      <c r="D71" s="48" t="s">
        <v>116</v>
      </c>
      <c r="E71" s="58" t="s">
        <v>212</v>
      </c>
      <c r="F71" s="40" t="s">
        <v>7</v>
      </c>
      <c r="G71" s="76">
        <v>56.5</v>
      </c>
      <c r="H71" s="76"/>
      <c r="I71" s="125">
        <f t="shared" si="0"/>
        <v>56.5</v>
      </c>
      <c r="J71" s="76">
        <v>-4.5</v>
      </c>
      <c r="K71" s="125">
        <f t="shared" si="1"/>
        <v>52</v>
      </c>
      <c r="L71" s="76"/>
      <c r="M71" s="125">
        <f t="shared" si="2"/>
        <v>52</v>
      </c>
      <c r="N71" s="76"/>
      <c r="O71" s="125">
        <f t="shared" si="19"/>
        <v>52</v>
      </c>
      <c r="P71" s="76"/>
      <c r="Q71" s="125">
        <f t="shared" si="20"/>
        <v>52</v>
      </c>
      <c r="R71" s="76"/>
      <c r="S71" s="125">
        <f t="shared" si="21"/>
        <v>52</v>
      </c>
      <c r="T71" s="76"/>
      <c r="U71" s="125">
        <f t="shared" si="22"/>
        <v>52</v>
      </c>
    </row>
    <row r="72" spans="1:21" ht="25.5">
      <c r="A72" s="37" t="s">
        <v>24</v>
      </c>
      <c r="B72" s="88" t="s">
        <v>190</v>
      </c>
      <c r="C72" s="48" t="s">
        <v>114</v>
      </c>
      <c r="D72" s="48" t="s">
        <v>116</v>
      </c>
      <c r="E72" s="58" t="s">
        <v>38</v>
      </c>
      <c r="F72" s="40" t="s">
        <v>23</v>
      </c>
      <c r="G72" s="76">
        <f>G73+G74</f>
        <v>0</v>
      </c>
      <c r="H72" s="76"/>
      <c r="I72" s="125">
        <f t="shared" si="0"/>
        <v>0</v>
      </c>
      <c r="J72" s="76">
        <f>J74</f>
        <v>14.5</v>
      </c>
      <c r="K72" s="125">
        <f t="shared" si="1"/>
        <v>14.5</v>
      </c>
      <c r="L72" s="76">
        <f>L74</f>
        <v>0</v>
      </c>
      <c r="M72" s="125">
        <f t="shared" si="2"/>
        <v>14.5</v>
      </c>
      <c r="N72" s="76">
        <f>N74</f>
        <v>0</v>
      </c>
      <c r="O72" s="125">
        <f t="shared" si="19"/>
        <v>14.5</v>
      </c>
      <c r="P72" s="76">
        <f>P74</f>
        <v>0</v>
      </c>
      <c r="Q72" s="125">
        <f t="shared" si="20"/>
        <v>14.5</v>
      </c>
      <c r="R72" s="76">
        <f>R74</f>
        <v>0</v>
      </c>
      <c r="S72" s="125">
        <f t="shared" si="21"/>
        <v>14.5</v>
      </c>
      <c r="T72" s="76">
        <f>T74</f>
        <v>0</v>
      </c>
      <c r="U72" s="125">
        <f t="shared" si="22"/>
        <v>14.5</v>
      </c>
    </row>
    <row r="73" spans="1:21" s="8" customFormat="1" ht="25.5" hidden="1">
      <c r="A73" s="44" t="s">
        <v>131</v>
      </c>
      <c r="B73" s="88" t="s">
        <v>190</v>
      </c>
      <c r="C73" s="48" t="s">
        <v>114</v>
      </c>
      <c r="D73" s="48" t="s">
        <v>116</v>
      </c>
      <c r="E73" s="58" t="s">
        <v>38</v>
      </c>
      <c r="F73" s="40" t="s">
        <v>132</v>
      </c>
      <c r="G73" s="77">
        <v>0</v>
      </c>
      <c r="H73" s="77"/>
      <c r="I73" s="125">
        <f t="shared" si="0"/>
        <v>0</v>
      </c>
      <c r="J73" s="77"/>
      <c r="K73" s="125">
        <f t="shared" si="1"/>
        <v>0</v>
      </c>
      <c r="L73" s="77"/>
      <c r="M73" s="125">
        <f t="shared" si="2"/>
        <v>0</v>
      </c>
      <c r="N73" s="77"/>
      <c r="O73" s="125">
        <f t="shared" si="19"/>
        <v>0</v>
      </c>
      <c r="P73" s="77"/>
      <c r="Q73" s="125">
        <f t="shared" si="20"/>
        <v>0</v>
      </c>
      <c r="R73" s="77"/>
      <c r="S73" s="125">
        <f t="shared" si="21"/>
        <v>0</v>
      </c>
      <c r="T73" s="77"/>
      <c r="U73" s="125">
        <f t="shared" si="22"/>
        <v>0</v>
      </c>
    </row>
    <row r="74" spans="1:21" ht="29.45" customHeight="1">
      <c r="A74" s="44" t="s">
        <v>181</v>
      </c>
      <c r="B74" s="88" t="s">
        <v>190</v>
      </c>
      <c r="C74" s="48" t="s">
        <v>114</v>
      </c>
      <c r="D74" s="48" t="s">
        <v>116</v>
      </c>
      <c r="E74" s="58" t="s">
        <v>38</v>
      </c>
      <c r="F74" s="40" t="s">
        <v>133</v>
      </c>
      <c r="G74" s="76">
        <v>0</v>
      </c>
      <c r="H74" s="76"/>
      <c r="I74" s="125">
        <f t="shared" si="0"/>
        <v>0</v>
      </c>
      <c r="J74" s="76">
        <v>14.5</v>
      </c>
      <c r="K74" s="125">
        <f t="shared" si="1"/>
        <v>14.5</v>
      </c>
      <c r="L74" s="76"/>
      <c r="M74" s="125">
        <f t="shared" si="2"/>
        <v>14.5</v>
      </c>
      <c r="N74" s="76"/>
      <c r="O74" s="125">
        <f t="shared" si="19"/>
        <v>14.5</v>
      </c>
      <c r="P74" s="76"/>
      <c r="Q74" s="125">
        <f t="shared" si="20"/>
        <v>14.5</v>
      </c>
      <c r="R74" s="76"/>
      <c r="S74" s="125">
        <f t="shared" si="21"/>
        <v>14.5</v>
      </c>
      <c r="T74" s="76"/>
      <c r="U74" s="125">
        <f t="shared" si="22"/>
        <v>14.5</v>
      </c>
    </row>
    <row r="75" spans="1:21" s="17" customFormat="1" ht="28.15" customHeight="1">
      <c r="A75" s="54" t="s">
        <v>141</v>
      </c>
      <c r="B75" s="87" t="s">
        <v>190</v>
      </c>
      <c r="C75" s="55" t="s">
        <v>116</v>
      </c>
      <c r="D75" s="55"/>
      <c r="E75" s="58"/>
      <c r="F75" s="56"/>
      <c r="G75" s="81">
        <f>G76</f>
        <v>165.07</v>
      </c>
      <c r="H75" s="81">
        <f>H76</f>
        <v>0</v>
      </c>
      <c r="I75" s="126">
        <f t="shared" ref="I75:I138" si="24">G75+H75</f>
        <v>165.07</v>
      </c>
      <c r="J75" s="81">
        <f>J76</f>
        <v>0</v>
      </c>
      <c r="K75" s="126">
        <f t="shared" ref="K75:K138" si="25">I75+J75</f>
        <v>165.07</v>
      </c>
      <c r="L75" s="81">
        <f>L76</f>
        <v>0</v>
      </c>
      <c r="M75" s="126">
        <f t="shared" ref="M75:M110" si="26">K75+L75</f>
        <v>165.07</v>
      </c>
      <c r="N75" s="81">
        <f>N76</f>
        <v>0</v>
      </c>
      <c r="O75" s="126">
        <f t="shared" si="19"/>
        <v>165.07</v>
      </c>
      <c r="P75" s="81">
        <f>P76</f>
        <v>0</v>
      </c>
      <c r="Q75" s="126">
        <f t="shared" si="20"/>
        <v>165.07</v>
      </c>
      <c r="R75" s="81">
        <f>R76</f>
        <v>0</v>
      </c>
      <c r="S75" s="126">
        <f t="shared" si="21"/>
        <v>165.07</v>
      </c>
      <c r="T75" s="81">
        <f>T76</f>
        <v>0</v>
      </c>
      <c r="U75" s="126">
        <f t="shared" si="22"/>
        <v>165.07</v>
      </c>
    </row>
    <row r="76" spans="1:21" s="15" customFormat="1" ht="28.15" customHeight="1">
      <c r="A76" s="32" t="s">
        <v>142</v>
      </c>
      <c r="B76" s="88" t="s">
        <v>190</v>
      </c>
      <c r="C76" s="38" t="s">
        <v>116</v>
      </c>
      <c r="D76" s="38" t="s">
        <v>117</v>
      </c>
      <c r="E76" s="58"/>
      <c r="F76" s="38"/>
      <c r="G76" s="82">
        <f>G77</f>
        <v>165.07</v>
      </c>
      <c r="H76" s="82">
        <f>H77</f>
        <v>0</v>
      </c>
      <c r="I76" s="125">
        <f t="shared" si="24"/>
        <v>165.07</v>
      </c>
      <c r="J76" s="82">
        <f>J77</f>
        <v>0</v>
      </c>
      <c r="K76" s="125">
        <f t="shared" si="25"/>
        <v>165.07</v>
      </c>
      <c r="L76" s="82">
        <f>L77</f>
        <v>0</v>
      </c>
      <c r="M76" s="125">
        <f t="shared" si="26"/>
        <v>165.07</v>
      </c>
      <c r="N76" s="82">
        <f>N77</f>
        <v>0</v>
      </c>
      <c r="O76" s="125">
        <f t="shared" si="19"/>
        <v>165.07</v>
      </c>
      <c r="P76" s="82">
        <f>P77</f>
        <v>0</v>
      </c>
      <c r="Q76" s="125">
        <f t="shared" si="20"/>
        <v>165.07</v>
      </c>
      <c r="R76" s="82">
        <f>R77</f>
        <v>0</v>
      </c>
      <c r="S76" s="125">
        <f t="shared" si="21"/>
        <v>165.07</v>
      </c>
      <c r="T76" s="82">
        <f>T77</f>
        <v>0</v>
      </c>
      <c r="U76" s="125">
        <f t="shared" si="22"/>
        <v>165.07</v>
      </c>
    </row>
    <row r="77" spans="1:21" s="7" customFormat="1" ht="26.45" customHeight="1">
      <c r="A77" s="44" t="s">
        <v>36</v>
      </c>
      <c r="B77" s="88" t="s">
        <v>190</v>
      </c>
      <c r="C77" s="40" t="s">
        <v>116</v>
      </c>
      <c r="D77" s="40" t="s">
        <v>117</v>
      </c>
      <c r="E77" s="58" t="s">
        <v>210</v>
      </c>
      <c r="F77" s="40"/>
      <c r="G77" s="76">
        <f>G78+G80</f>
        <v>165.07</v>
      </c>
      <c r="H77" s="76">
        <f>H78+H80</f>
        <v>0</v>
      </c>
      <c r="I77" s="125">
        <f t="shared" si="24"/>
        <v>165.07</v>
      </c>
      <c r="J77" s="76">
        <f>J78+J80</f>
        <v>0</v>
      </c>
      <c r="K77" s="125">
        <f t="shared" si="25"/>
        <v>165.07</v>
      </c>
      <c r="L77" s="76">
        <f>L78+L80</f>
        <v>0</v>
      </c>
      <c r="M77" s="125">
        <f t="shared" si="26"/>
        <v>165.07</v>
      </c>
      <c r="N77" s="76">
        <f>N78+N80</f>
        <v>0</v>
      </c>
      <c r="O77" s="125">
        <f t="shared" si="19"/>
        <v>165.07</v>
      </c>
      <c r="P77" s="76">
        <f>P78+P80</f>
        <v>0</v>
      </c>
      <c r="Q77" s="125">
        <f t="shared" si="20"/>
        <v>165.07</v>
      </c>
      <c r="R77" s="76">
        <f>R78</f>
        <v>0</v>
      </c>
      <c r="S77" s="125">
        <f t="shared" si="21"/>
        <v>165.07</v>
      </c>
      <c r="T77" s="76">
        <f>T78</f>
        <v>0</v>
      </c>
      <c r="U77" s="125">
        <f t="shared" si="22"/>
        <v>165.07</v>
      </c>
    </row>
    <row r="78" spans="1:21" ht="28.9" customHeight="1">
      <c r="A78" s="44" t="s">
        <v>39</v>
      </c>
      <c r="B78" s="88" t="s">
        <v>190</v>
      </c>
      <c r="C78" s="40" t="s">
        <v>116</v>
      </c>
      <c r="D78" s="40" t="s">
        <v>117</v>
      </c>
      <c r="E78" s="58" t="s">
        <v>213</v>
      </c>
      <c r="F78" s="40"/>
      <c r="G78" s="79">
        <f>G79</f>
        <v>145.07</v>
      </c>
      <c r="H78" s="79">
        <f>H79</f>
        <v>0</v>
      </c>
      <c r="I78" s="125">
        <f t="shared" si="24"/>
        <v>145.07</v>
      </c>
      <c r="J78" s="79">
        <f>J79</f>
        <v>0</v>
      </c>
      <c r="K78" s="125">
        <f t="shared" si="25"/>
        <v>145.07</v>
      </c>
      <c r="L78" s="79">
        <f>L79</f>
        <v>20</v>
      </c>
      <c r="M78" s="125">
        <f t="shared" si="26"/>
        <v>165.07</v>
      </c>
      <c r="N78" s="79">
        <f>N79</f>
        <v>20</v>
      </c>
      <c r="O78" s="125">
        <f t="shared" si="19"/>
        <v>185.07</v>
      </c>
      <c r="P78" s="79">
        <f>P79</f>
        <v>20</v>
      </c>
      <c r="Q78" s="125">
        <f t="shared" si="20"/>
        <v>205.07</v>
      </c>
      <c r="R78" s="79">
        <f>R79</f>
        <v>0</v>
      </c>
      <c r="S78" s="125">
        <f t="shared" si="21"/>
        <v>205.07</v>
      </c>
      <c r="T78" s="79">
        <f>T79</f>
        <v>0</v>
      </c>
      <c r="U78" s="125">
        <f t="shared" si="22"/>
        <v>205.07</v>
      </c>
    </row>
    <row r="79" spans="1:21" ht="27" customHeight="1">
      <c r="A79" s="44" t="s">
        <v>181</v>
      </c>
      <c r="B79" s="88" t="s">
        <v>190</v>
      </c>
      <c r="C79" s="40" t="s">
        <v>116</v>
      </c>
      <c r="D79" s="40" t="s">
        <v>117</v>
      </c>
      <c r="E79" s="58" t="s">
        <v>213</v>
      </c>
      <c r="F79" s="40" t="s">
        <v>133</v>
      </c>
      <c r="G79" s="79">
        <v>145.07</v>
      </c>
      <c r="H79" s="79">
        <v>0</v>
      </c>
      <c r="I79" s="125">
        <f t="shared" si="24"/>
        <v>145.07</v>
      </c>
      <c r="J79" s="79">
        <v>0</v>
      </c>
      <c r="K79" s="125">
        <f t="shared" si="25"/>
        <v>145.07</v>
      </c>
      <c r="L79" s="79">
        <v>20</v>
      </c>
      <c r="M79" s="125">
        <f t="shared" si="26"/>
        <v>165.07</v>
      </c>
      <c r="N79" s="79">
        <v>20</v>
      </c>
      <c r="O79" s="125">
        <f t="shared" si="19"/>
        <v>185.07</v>
      </c>
      <c r="P79" s="79">
        <v>20</v>
      </c>
      <c r="Q79" s="125">
        <f t="shared" si="20"/>
        <v>205.07</v>
      </c>
      <c r="R79" s="79"/>
      <c r="S79" s="125">
        <f t="shared" si="21"/>
        <v>205.07</v>
      </c>
      <c r="T79" s="79"/>
      <c r="U79" s="125">
        <f t="shared" si="22"/>
        <v>205.07</v>
      </c>
    </row>
    <row r="80" spans="1:21" s="8" customFormat="1" ht="27.6" hidden="1" customHeight="1">
      <c r="A80" s="44" t="s">
        <v>40</v>
      </c>
      <c r="B80" s="88" t="s">
        <v>190</v>
      </c>
      <c r="C80" s="40" t="s">
        <v>116</v>
      </c>
      <c r="D80" s="40" t="s">
        <v>117</v>
      </c>
      <c r="E80" s="58" t="s">
        <v>214</v>
      </c>
      <c r="F80" s="40"/>
      <c r="G80" s="79">
        <f>G81</f>
        <v>20</v>
      </c>
      <c r="H80" s="79">
        <f>H81</f>
        <v>0</v>
      </c>
      <c r="I80" s="125">
        <f t="shared" si="24"/>
        <v>20</v>
      </c>
      <c r="J80" s="79">
        <f>J81</f>
        <v>0</v>
      </c>
      <c r="K80" s="125">
        <f t="shared" si="25"/>
        <v>20</v>
      </c>
      <c r="L80" s="79">
        <f>L81</f>
        <v>-20</v>
      </c>
      <c r="M80" s="125">
        <f t="shared" si="26"/>
        <v>0</v>
      </c>
      <c r="N80" s="79">
        <f>N81</f>
        <v>-20</v>
      </c>
      <c r="O80" s="125">
        <f t="shared" si="19"/>
        <v>-20</v>
      </c>
      <c r="P80" s="79">
        <f>P81</f>
        <v>-20</v>
      </c>
      <c r="Q80" s="125">
        <f t="shared" si="20"/>
        <v>-40</v>
      </c>
      <c r="R80" s="79">
        <f>R81</f>
        <v>-20</v>
      </c>
      <c r="S80" s="125">
        <f t="shared" si="21"/>
        <v>-60</v>
      </c>
      <c r="T80" s="79">
        <f>T81</f>
        <v>-20</v>
      </c>
      <c r="U80" s="125">
        <f t="shared" si="22"/>
        <v>-80</v>
      </c>
    </row>
    <row r="81" spans="1:21" ht="27" hidden="1" customHeight="1">
      <c r="A81" s="44" t="s">
        <v>181</v>
      </c>
      <c r="B81" s="88" t="s">
        <v>190</v>
      </c>
      <c r="C81" s="40" t="s">
        <v>116</v>
      </c>
      <c r="D81" s="40" t="s">
        <v>117</v>
      </c>
      <c r="E81" s="58" t="s">
        <v>214</v>
      </c>
      <c r="F81" s="40" t="s">
        <v>133</v>
      </c>
      <c r="G81" s="79">
        <v>20</v>
      </c>
      <c r="H81" s="79">
        <v>0</v>
      </c>
      <c r="I81" s="125">
        <f t="shared" si="24"/>
        <v>20</v>
      </c>
      <c r="J81" s="79">
        <v>0</v>
      </c>
      <c r="K81" s="125">
        <f t="shared" si="25"/>
        <v>20</v>
      </c>
      <c r="L81" s="79">
        <v>-20</v>
      </c>
      <c r="M81" s="125">
        <f t="shared" si="26"/>
        <v>0</v>
      </c>
      <c r="N81" s="79">
        <v>-20</v>
      </c>
      <c r="O81" s="125">
        <f t="shared" si="19"/>
        <v>-20</v>
      </c>
      <c r="P81" s="79">
        <v>-20</v>
      </c>
      <c r="Q81" s="125">
        <f t="shared" si="20"/>
        <v>-40</v>
      </c>
      <c r="R81" s="79">
        <v>-20</v>
      </c>
      <c r="S81" s="125">
        <f t="shared" si="21"/>
        <v>-60</v>
      </c>
      <c r="T81" s="79">
        <v>-20</v>
      </c>
      <c r="U81" s="125">
        <f t="shared" si="22"/>
        <v>-80</v>
      </c>
    </row>
    <row r="82" spans="1:21" s="17" customFormat="1" ht="16.149999999999999" customHeight="1">
      <c r="A82" s="50" t="s">
        <v>143</v>
      </c>
      <c r="B82" s="87" t="s">
        <v>190</v>
      </c>
      <c r="C82" s="55" t="s">
        <v>115</v>
      </c>
      <c r="D82" s="55"/>
      <c r="E82" s="58"/>
      <c r="F82" s="56"/>
      <c r="G82" s="81">
        <f>G83+G87+G100</f>
        <v>2121.7999999999997</v>
      </c>
      <c r="H82" s="81">
        <f>H83+H87+H100</f>
        <v>0</v>
      </c>
      <c r="I82" s="126">
        <f t="shared" si="24"/>
        <v>2121.7999999999997</v>
      </c>
      <c r="J82" s="81">
        <f>J83+J87+J100</f>
        <v>0</v>
      </c>
      <c r="K82" s="126">
        <f t="shared" si="25"/>
        <v>2121.7999999999997</v>
      </c>
      <c r="L82" s="81">
        <f>L83+L87+L100</f>
        <v>0</v>
      </c>
      <c r="M82" s="126">
        <f t="shared" si="26"/>
        <v>2121.7999999999997</v>
      </c>
      <c r="N82" s="81">
        <f>N83+N87+N100</f>
        <v>1216.577</v>
      </c>
      <c r="O82" s="128">
        <f t="shared" si="19"/>
        <v>3338.3769999999995</v>
      </c>
      <c r="P82" s="81">
        <f>P83+P87+P100</f>
        <v>0.4</v>
      </c>
      <c r="Q82" s="128">
        <f t="shared" si="20"/>
        <v>3338.7769999999996</v>
      </c>
      <c r="R82" s="81">
        <f>R83+R87+R100</f>
        <v>0.3</v>
      </c>
      <c r="S82" s="128">
        <f t="shared" si="21"/>
        <v>3339.0769999999998</v>
      </c>
      <c r="T82" s="81">
        <f>T83+T87+T100</f>
        <v>0</v>
      </c>
      <c r="U82" s="128">
        <f t="shared" si="22"/>
        <v>3339.0769999999998</v>
      </c>
    </row>
    <row r="83" spans="1:21" s="5" customFormat="1" ht="15" customHeight="1">
      <c r="A83" s="57" t="s">
        <v>123</v>
      </c>
      <c r="B83" s="88" t="s">
        <v>190</v>
      </c>
      <c r="C83" s="38" t="s">
        <v>115</v>
      </c>
      <c r="D83" s="38" t="s">
        <v>118</v>
      </c>
      <c r="E83" s="58"/>
      <c r="F83" s="38"/>
      <c r="G83" s="75">
        <f t="shared" ref="G83:T85" si="27">G84</f>
        <v>4.7</v>
      </c>
      <c r="H83" s="75">
        <f t="shared" si="27"/>
        <v>0</v>
      </c>
      <c r="I83" s="125">
        <f t="shared" si="24"/>
        <v>4.7</v>
      </c>
      <c r="J83" s="75">
        <f t="shared" si="27"/>
        <v>0</v>
      </c>
      <c r="K83" s="125">
        <f t="shared" si="25"/>
        <v>4.7</v>
      </c>
      <c r="L83" s="75">
        <f t="shared" si="27"/>
        <v>0</v>
      </c>
      <c r="M83" s="125">
        <f t="shared" si="26"/>
        <v>4.7</v>
      </c>
      <c r="N83" s="75">
        <f t="shared" si="27"/>
        <v>0</v>
      </c>
      <c r="O83" s="125">
        <f t="shared" si="19"/>
        <v>4.7</v>
      </c>
      <c r="P83" s="75">
        <f t="shared" si="27"/>
        <v>0</v>
      </c>
      <c r="Q83" s="125">
        <f t="shared" si="20"/>
        <v>4.7</v>
      </c>
      <c r="R83" s="75">
        <f t="shared" si="27"/>
        <v>0.3</v>
      </c>
      <c r="S83" s="125">
        <f t="shared" si="21"/>
        <v>5</v>
      </c>
      <c r="T83" s="75">
        <f t="shared" si="27"/>
        <v>0</v>
      </c>
      <c r="U83" s="125">
        <f t="shared" si="22"/>
        <v>5</v>
      </c>
    </row>
    <row r="84" spans="1:21" ht="29.25" customHeight="1">
      <c r="A84" s="44" t="s">
        <v>31</v>
      </c>
      <c r="B84" s="88" t="s">
        <v>190</v>
      </c>
      <c r="C84" s="48" t="s">
        <v>115</v>
      </c>
      <c r="D84" s="48" t="s">
        <v>118</v>
      </c>
      <c r="E84" s="58" t="s">
        <v>208</v>
      </c>
      <c r="F84" s="41"/>
      <c r="G84" s="76">
        <f t="shared" si="27"/>
        <v>4.7</v>
      </c>
      <c r="H84" s="76">
        <f t="shared" si="27"/>
        <v>0</v>
      </c>
      <c r="I84" s="125">
        <f t="shared" si="24"/>
        <v>4.7</v>
      </c>
      <c r="J84" s="76">
        <f t="shared" si="27"/>
        <v>0</v>
      </c>
      <c r="K84" s="125">
        <f t="shared" si="25"/>
        <v>4.7</v>
      </c>
      <c r="L84" s="76">
        <f t="shared" si="27"/>
        <v>0</v>
      </c>
      <c r="M84" s="125">
        <f t="shared" si="26"/>
        <v>4.7</v>
      </c>
      <c r="N84" s="76">
        <f t="shared" si="27"/>
        <v>0</v>
      </c>
      <c r="O84" s="125">
        <f t="shared" si="19"/>
        <v>4.7</v>
      </c>
      <c r="P84" s="76">
        <f t="shared" si="27"/>
        <v>0</v>
      </c>
      <c r="Q84" s="125">
        <f t="shared" si="20"/>
        <v>4.7</v>
      </c>
      <c r="R84" s="76">
        <f t="shared" si="27"/>
        <v>0.3</v>
      </c>
      <c r="S84" s="125">
        <f t="shared" si="21"/>
        <v>5</v>
      </c>
      <c r="T84" s="76">
        <f t="shared" si="27"/>
        <v>0</v>
      </c>
      <c r="U84" s="125">
        <f t="shared" si="22"/>
        <v>5</v>
      </c>
    </row>
    <row r="85" spans="1:21" ht="52.5" customHeight="1">
      <c r="A85" s="44" t="s">
        <v>41</v>
      </c>
      <c r="B85" s="88" t="s">
        <v>190</v>
      </c>
      <c r="C85" s="40" t="s">
        <v>115</v>
      </c>
      <c r="D85" s="40" t="s">
        <v>118</v>
      </c>
      <c r="E85" s="58" t="s">
        <v>215</v>
      </c>
      <c r="F85" s="40"/>
      <c r="G85" s="76">
        <f t="shared" si="27"/>
        <v>4.7</v>
      </c>
      <c r="H85" s="76">
        <f t="shared" si="27"/>
        <v>0</v>
      </c>
      <c r="I85" s="125">
        <f t="shared" si="24"/>
        <v>4.7</v>
      </c>
      <c r="J85" s="76">
        <f t="shared" si="27"/>
        <v>0</v>
      </c>
      <c r="K85" s="125">
        <f t="shared" si="25"/>
        <v>4.7</v>
      </c>
      <c r="L85" s="76">
        <f t="shared" si="27"/>
        <v>0</v>
      </c>
      <c r="M85" s="125">
        <f t="shared" si="26"/>
        <v>4.7</v>
      </c>
      <c r="N85" s="76">
        <f t="shared" si="27"/>
        <v>0</v>
      </c>
      <c r="O85" s="125">
        <f t="shared" si="19"/>
        <v>4.7</v>
      </c>
      <c r="P85" s="76">
        <f t="shared" si="27"/>
        <v>0</v>
      </c>
      <c r="Q85" s="125">
        <f t="shared" si="20"/>
        <v>4.7</v>
      </c>
      <c r="R85" s="76">
        <f t="shared" si="27"/>
        <v>0.3</v>
      </c>
      <c r="S85" s="125">
        <f t="shared" si="21"/>
        <v>5</v>
      </c>
      <c r="T85" s="76">
        <f t="shared" si="27"/>
        <v>0</v>
      </c>
      <c r="U85" s="125">
        <f t="shared" si="22"/>
        <v>5</v>
      </c>
    </row>
    <row r="86" spans="1:21" ht="25.9" customHeight="1">
      <c r="A86" s="44" t="s">
        <v>181</v>
      </c>
      <c r="B86" s="88" t="s">
        <v>190</v>
      </c>
      <c r="C86" s="40" t="s">
        <v>115</v>
      </c>
      <c r="D86" s="40" t="s">
        <v>118</v>
      </c>
      <c r="E86" s="58" t="s">
        <v>215</v>
      </c>
      <c r="F86" s="40" t="s">
        <v>133</v>
      </c>
      <c r="G86" s="76">
        <v>4.7</v>
      </c>
      <c r="H86" s="76">
        <v>0</v>
      </c>
      <c r="I86" s="125">
        <f t="shared" si="24"/>
        <v>4.7</v>
      </c>
      <c r="J86" s="76">
        <v>0</v>
      </c>
      <c r="K86" s="125">
        <f t="shared" si="25"/>
        <v>4.7</v>
      </c>
      <c r="L86" s="76">
        <v>0</v>
      </c>
      <c r="M86" s="125">
        <f t="shared" si="26"/>
        <v>4.7</v>
      </c>
      <c r="N86" s="76">
        <v>0</v>
      </c>
      <c r="O86" s="125">
        <f t="shared" si="19"/>
        <v>4.7</v>
      </c>
      <c r="P86" s="76">
        <v>0</v>
      </c>
      <c r="Q86" s="125">
        <f t="shared" si="20"/>
        <v>4.7</v>
      </c>
      <c r="R86" s="76">
        <v>0.3</v>
      </c>
      <c r="S86" s="125">
        <f t="shared" si="21"/>
        <v>5</v>
      </c>
      <c r="T86" s="76"/>
      <c r="U86" s="125">
        <f t="shared" si="22"/>
        <v>5</v>
      </c>
    </row>
    <row r="87" spans="1:21" s="8" customFormat="1" ht="15" customHeight="1">
      <c r="A87" s="144" t="s">
        <v>111</v>
      </c>
      <c r="B87" s="98" t="s">
        <v>190</v>
      </c>
      <c r="C87" s="99" t="s">
        <v>115</v>
      </c>
      <c r="D87" s="99" t="s">
        <v>117</v>
      </c>
      <c r="E87" s="103"/>
      <c r="F87" s="99"/>
      <c r="G87" s="117">
        <f>G88+G92+G96</f>
        <v>2067.1</v>
      </c>
      <c r="H87" s="117">
        <f>H88+H92+H96</f>
        <v>0</v>
      </c>
      <c r="I87" s="143">
        <f t="shared" si="24"/>
        <v>2067.1</v>
      </c>
      <c r="J87" s="117">
        <f>J88+J92+J96</f>
        <v>0</v>
      </c>
      <c r="K87" s="143">
        <f t="shared" si="25"/>
        <v>2067.1</v>
      </c>
      <c r="L87" s="117">
        <f>L88+L92+L96</f>
        <v>0</v>
      </c>
      <c r="M87" s="143">
        <f t="shared" si="26"/>
        <v>2067.1</v>
      </c>
      <c r="N87" s="119">
        <f>N88+N92+N96</f>
        <v>1216.577</v>
      </c>
      <c r="O87" s="145">
        <f t="shared" si="19"/>
        <v>3283.6769999999997</v>
      </c>
      <c r="P87" s="119">
        <f>P88+P92+P96</f>
        <v>0</v>
      </c>
      <c r="Q87" s="145">
        <f t="shared" si="20"/>
        <v>3283.6769999999997</v>
      </c>
      <c r="R87" s="119">
        <f>R88+R92+R96</f>
        <v>0</v>
      </c>
      <c r="S87" s="145">
        <f t="shared" si="21"/>
        <v>3283.6769999999997</v>
      </c>
      <c r="T87" s="119">
        <f>T88+T92+T96</f>
        <v>0</v>
      </c>
      <c r="U87" s="145">
        <f t="shared" si="22"/>
        <v>3283.6769999999997</v>
      </c>
    </row>
    <row r="88" spans="1:21" s="8" customFormat="1" ht="40.9" customHeight="1">
      <c r="A88" s="101" t="s">
        <v>186</v>
      </c>
      <c r="B88" s="98" t="s">
        <v>190</v>
      </c>
      <c r="C88" s="102" t="s">
        <v>115</v>
      </c>
      <c r="D88" s="102" t="s">
        <v>117</v>
      </c>
      <c r="E88" s="103" t="s">
        <v>42</v>
      </c>
      <c r="F88" s="102"/>
      <c r="G88" s="104">
        <f>G91</f>
        <v>1417.1</v>
      </c>
      <c r="H88" s="104">
        <f>H91</f>
        <v>0</v>
      </c>
      <c r="I88" s="125">
        <f t="shared" si="24"/>
        <v>1417.1</v>
      </c>
      <c r="J88" s="104">
        <f>J91</f>
        <v>0</v>
      </c>
      <c r="K88" s="125">
        <f t="shared" si="25"/>
        <v>1417.1</v>
      </c>
      <c r="L88" s="104">
        <f>L91</f>
        <v>0</v>
      </c>
      <c r="M88" s="125">
        <f t="shared" si="26"/>
        <v>1417.1</v>
      </c>
      <c r="N88" s="104">
        <f>N91</f>
        <v>0</v>
      </c>
      <c r="O88" s="125">
        <f t="shared" si="19"/>
        <v>1417.1</v>
      </c>
      <c r="P88" s="104">
        <f>P91</f>
        <v>0</v>
      </c>
      <c r="Q88" s="125">
        <f t="shared" si="20"/>
        <v>1417.1</v>
      </c>
      <c r="R88" s="104">
        <f>R91</f>
        <v>0</v>
      </c>
      <c r="S88" s="125">
        <f t="shared" si="21"/>
        <v>1417.1</v>
      </c>
      <c r="T88" s="104">
        <f>T91</f>
        <v>0</v>
      </c>
      <c r="U88" s="125">
        <f t="shared" si="22"/>
        <v>1417.1</v>
      </c>
    </row>
    <row r="89" spans="1:21" ht="30" customHeight="1">
      <c r="A89" s="67" t="s">
        <v>44</v>
      </c>
      <c r="B89" s="88" t="s">
        <v>190</v>
      </c>
      <c r="C89" s="66" t="s">
        <v>115</v>
      </c>
      <c r="D89" s="66" t="s">
        <v>117</v>
      </c>
      <c r="E89" s="58" t="s">
        <v>43</v>
      </c>
      <c r="F89" s="66"/>
      <c r="G89" s="79">
        <f>G90</f>
        <v>1417.1</v>
      </c>
      <c r="H89" s="79">
        <f>H90</f>
        <v>0</v>
      </c>
      <c r="I89" s="125">
        <f t="shared" si="24"/>
        <v>1417.1</v>
      </c>
      <c r="J89" s="79">
        <f>J90</f>
        <v>0</v>
      </c>
      <c r="K89" s="125">
        <f t="shared" si="25"/>
        <v>1417.1</v>
      </c>
      <c r="L89" s="79">
        <f>L90</f>
        <v>0</v>
      </c>
      <c r="M89" s="125">
        <f t="shared" si="26"/>
        <v>1417.1</v>
      </c>
      <c r="N89" s="79">
        <f>N90</f>
        <v>0</v>
      </c>
      <c r="O89" s="125">
        <f t="shared" si="19"/>
        <v>1417.1</v>
      </c>
      <c r="P89" s="79">
        <f>P90</f>
        <v>0</v>
      </c>
      <c r="Q89" s="125">
        <f t="shared" si="20"/>
        <v>1417.1</v>
      </c>
      <c r="R89" s="79">
        <f>R90</f>
        <v>0</v>
      </c>
      <c r="S89" s="125">
        <f t="shared" si="21"/>
        <v>1417.1</v>
      </c>
      <c r="T89" s="79">
        <f>T90</f>
        <v>0</v>
      </c>
      <c r="U89" s="125">
        <f t="shared" si="22"/>
        <v>1417.1</v>
      </c>
    </row>
    <row r="90" spans="1:21" ht="30" customHeight="1">
      <c r="A90" s="67" t="s">
        <v>46</v>
      </c>
      <c r="B90" s="88" t="s">
        <v>190</v>
      </c>
      <c r="C90" s="66" t="s">
        <v>115</v>
      </c>
      <c r="D90" s="66" t="s">
        <v>117</v>
      </c>
      <c r="E90" s="58" t="s">
        <v>45</v>
      </c>
      <c r="F90" s="66"/>
      <c r="G90" s="79">
        <f>G91</f>
        <v>1417.1</v>
      </c>
      <c r="H90" s="79">
        <f>H91</f>
        <v>0</v>
      </c>
      <c r="I90" s="125">
        <f t="shared" si="24"/>
        <v>1417.1</v>
      </c>
      <c r="J90" s="79">
        <f>J91</f>
        <v>0</v>
      </c>
      <c r="K90" s="125">
        <f t="shared" si="25"/>
        <v>1417.1</v>
      </c>
      <c r="L90" s="79">
        <f>L91</f>
        <v>0</v>
      </c>
      <c r="M90" s="125">
        <f t="shared" si="26"/>
        <v>1417.1</v>
      </c>
      <c r="N90" s="79">
        <f>N91</f>
        <v>0</v>
      </c>
      <c r="O90" s="125">
        <f t="shared" si="19"/>
        <v>1417.1</v>
      </c>
      <c r="P90" s="79">
        <f>P91</f>
        <v>0</v>
      </c>
      <c r="Q90" s="125">
        <f t="shared" si="20"/>
        <v>1417.1</v>
      </c>
      <c r="R90" s="79">
        <f>R91</f>
        <v>0</v>
      </c>
      <c r="S90" s="125">
        <f t="shared" si="21"/>
        <v>1417.1</v>
      </c>
      <c r="T90" s="79">
        <f>T91</f>
        <v>0</v>
      </c>
      <c r="U90" s="125">
        <f t="shared" si="22"/>
        <v>1417.1</v>
      </c>
    </row>
    <row r="91" spans="1:21" ht="27.6" customHeight="1">
      <c r="A91" s="44" t="s">
        <v>181</v>
      </c>
      <c r="B91" s="88" t="s">
        <v>190</v>
      </c>
      <c r="C91" s="66" t="s">
        <v>115</v>
      </c>
      <c r="D91" s="66" t="s">
        <v>117</v>
      </c>
      <c r="E91" s="58" t="s">
        <v>45</v>
      </c>
      <c r="F91" s="69" t="s">
        <v>133</v>
      </c>
      <c r="G91" s="79">
        <v>1417.1</v>
      </c>
      <c r="H91" s="79">
        <v>0</v>
      </c>
      <c r="I91" s="125">
        <f t="shared" si="24"/>
        <v>1417.1</v>
      </c>
      <c r="J91" s="79">
        <v>0</v>
      </c>
      <c r="K91" s="125">
        <f t="shared" si="25"/>
        <v>1417.1</v>
      </c>
      <c r="L91" s="79">
        <v>0</v>
      </c>
      <c r="M91" s="125">
        <f t="shared" si="26"/>
        <v>1417.1</v>
      </c>
      <c r="N91" s="79">
        <v>0</v>
      </c>
      <c r="O91" s="125">
        <f t="shared" si="19"/>
        <v>1417.1</v>
      </c>
      <c r="P91" s="79">
        <v>0</v>
      </c>
      <c r="Q91" s="125">
        <f t="shared" si="20"/>
        <v>1417.1</v>
      </c>
      <c r="R91" s="79">
        <v>0</v>
      </c>
      <c r="S91" s="125">
        <f t="shared" si="21"/>
        <v>1417.1</v>
      </c>
      <c r="T91" s="79">
        <v>0</v>
      </c>
      <c r="U91" s="125">
        <f t="shared" si="22"/>
        <v>1417.1</v>
      </c>
    </row>
    <row r="92" spans="1:21" s="8" customFormat="1" ht="40.9" customHeight="1">
      <c r="A92" s="101" t="s">
        <v>187</v>
      </c>
      <c r="B92" s="98" t="s">
        <v>190</v>
      </c>
      <c r="C92" s="102" t="s">
        <v>115</v>
      </c>
      <c r="D92" s="102" t="s">
        <v>117</v>
      </c>
      <c r="E92" s="103" t="s">
        <v>47</v>
      </c>
      <c r="F92" s="105"/>
      <c r="G92" s="104">
        <f t="shared" ref="G92:T94" si="28">G93</f>
        <v>600</v>
      </c>
      <c r="H92" s="104">
        <f t="shared" si="28"/>
        <v>0</v>
      </c>
      <c r="I92" s="125">
        <f t="shared" si="24"/>
        <v>600</v>
      </c>
      <c r="J92" s="104">
        <f t="shared" si="28"/>
        <v>0</v>
      </c>
      <c r="K92" s="125">
        <f t="shared" si="25"/>
        <v>600</v>
      </c>
      <c r="L92" s="104">
        <f t="shared" si="28"/>
        <v>0</v>
      </c>
      <c r="M92" s="125">
        <f t="shared" si="26"/>
        <v>600</v>
      </c>
      <c r="N92" s="140">
        <f t="shared" si="28"/>
        <v>1116.577</v>
      </c>
      <c r="O92" s="129">
        <f t="shared" si="19"/>
        <v>1716.577</v>
      </c>
      <c r="P92" s="140">
        <f t="shared" si="28"/>
        <v>0</v>
      </c>
      <c r="Q92" s="129">
        <f t="shared" si="20"/>
        <v>1716.577</v>
      </c>
      <c r="R92" s="140">
        <f t="shared" si="28"/>
        <v>0</v>
      </c>
      <c r="S92" s="129">
        <f t="shared" si="21"/>
        <v>1716.577</v>
      </c>
      <c r="T92" s="140">
        <f t="shared" si="28"/>
        <v>0</v>
      </c>
      <c r="U92" s="129">
        <f t="shared" si="22"/>
        <v>1716.577</v>
      </c>
    </row>
    <row r="93" spans="1:21" ht="29.25" customHeight="1">
      <c r="A93" s="44" t="s">
        <v>49</v>
      </c>
      <c r="B93" s="88" t="s">
        <v>190</v>
      </c>
      <c r="C93" s="66" t="s">
        <v>115</v>
      </c>
      <c r="D93" s="66" t="s">
        <v>117</v>
      </c>
      <c r="E93" s="58" t="s">
        <v>48</v>
      </c>
      <c r="F93" s="69"/>
      <c r="G93" s="79">
        <f t="shared" si="28"/>
        <v>600</v>
      </c>
      <c r="H93" s="79">
        <f t="shared" si="28"/>
        <v>0</v>
      </c>
      <c r="I93" s="125">
        <f t="shared" si="24"/>
        <v>600</v>
      </c>
      <c r="J93" s="79">
        <f t="shared" si="28"/>
        <v>0</v>
      </c>
      <c r="K93" s="125">
        <f t="shared" si="25"/>
        <v>600</v>
      </c>
      <c r="L93" s="79">
        <f t="shared" si="28"/>
        <v>0</v>
      </c>
      <c r="M93" s="125">
        <f t="shared" si="26"/>
        <v>600</v>
      </c>
      <c r="N93" s="111">
        <f t="shared" si="28"/>
        <v>1116.577</v>
      </c>
      <c r="O93" s="129">
        <f t="shared" si="19"/>
        <v>1716.577</v>
      </c>
      <c r="P93" s="111">
        <f t="shared" si="28"/>
        <v>0</v>
      </c>
      <c r="Q93" s="129">
        <f t="shared" si="20"/>
        <v>1716.577</v>
      </c>
      <c r="R93" s="111">
        <f t="shared" si="28"/>
        <v>0</v>
      </c>
      <c r="S93" s="129">
        <f t="shared" si="21"/>
        <v>1716.577</v>
      </c>
      <c r="T93" s="111">
        <f t="shared" si="28"/>
        <v>0</v>
      </c>
      <c r="U93" s="129">
        <f t="shared" si="22"/>
        <v>1716.577</v>
      </c>
    </row>
    <row r="94" spans="1:21" ht="29.25" customHeight="1">
      <c r="A94" s="44" t="s">
        <v>51</v>
      </c>
      <c r="B94" s="88" t="s">
        <v>190</v>
      </c>
      <c r="C94" s="66" t="s">
        <v>115</v>
      </c>
      <c r="D94" s="66" t="s">
        <v>117</v>
      </c>
      <c r="E94" s="58" t="s">
        <v>50</v>
      </c>
      <c r="F94" s="69"/>
      <c r="G94" s="79">
        <f t="shared" si="28"/>
        <v>600</v>
      </c>
      <c r="H94" s="79">
        <f t="shared" si="28"/>
        <v>0</v>
      </c>
      <c r="I94" s="125">
        <f t="shared" si="24"/>
        <v>600</v>
      </c>
      <c r="J94" s="79">
        <f t="shared" si="28"/>
        <v>0</v>
      </c>
      <c r="K94" s="125">
        <f t="shared" si="25"/>
        <v>600</v>
      </c>
      <c r="L94" s="79">
        <f t="shared" si="28"/>
        <v>0</v>
      </c>
      <c r="M94" s="125">
        <f t="shared" si="26"/>
        <v>600</v>
      </c>
      <c r="N94" s="111">
        <f t="shared" si="28"/>
        <v>1116.577</v>
      </c>
      <c r="O94" s="129">
        <f t="shared" si="19"/>
        <v>1716.577</v>
      </c>
      <c r="P94" s="111">
        <f t="shared" si="28"/>
        <v>0</v>
      </c>
      <c r="Q94" s="129">
        <f t="shared" si="20"/>
        <v>1716.577</v>
      </c>
      <c r="R94" s="111">
        <f t="shared" si="28"/>
        <v>0</v>
      </c>
      <c r="S94" s="129">
        <f t="shared" si="21"/>
        <v>1716.577</v>
      </c>
      <c r="T94" s="111">
        <f t="shared" si="28"/>
        <v>0</v>
      </c>
      <c r="U94" s="129">
        <f t="shared" si="22"/>
        <v>1716.577</v>
      </c>
    </row>
    <row r="95" spans="1:21" ht="27.6" customHeight="1">
      <c r="A95" s="44" t="s">
        <v>181</v>
      </c>
      <c r="B95" s="88" t="s">
        <v>190</v>
      </c>
      <c r="C95" s="66" t="s">
        <v>115</v>
      </c>
      <c r="D95" s="66" t="s">
        <v>117</v>
      </c>
      <c r="E95" s="58" t="s">
        <v>50</v>
      </c>
      <c r="F95" s="69" t="s">
        <v>133</v>
      </c>
      <c r="G95" s="79">
        <v>600</v>
      </c>
      <c r="H95" s="79">
        <v>0</v>
      </c>
      <c r="I95" s="125">
        <f t="shared" si="24"/>
        <v>600</v>
      </c>
      <c r="J95" s="79">
        <v>0</v>
      </c>
      <c r="K95" s="125">
        <f t="shared" si="25"/>
        <v>600</v>
      </c>
      <c r="L95" s="79">
        <v>0</v>
      </c>
      <c r="M95" s="125">
        <f t="shared" si="26"/>
        <v>600</v>
      </c>
      <c r="N95" s="111">
        <v>1116.577</v>
      </c>
      <c r="O95" s="129">
        <f t="shared" si="19"/>
        <v>1716.577</v>
      </c>
      <c r="P95" s="111"/>
      <c r="Q95" s="129">
        <f t="shared" si="20"/>
        <v>1716.577</v>
      </c>
      <c r="R95" s="111"/>
      <c r="S95" s="129">
        <f t="shared" si="21"/>
        <v>1716.577</v>
      </c>
      <c r="T95" s="111"/>
      <c r="U95" s="129">
        <f t="shared" si="22"/>
        <v>1716.577</v>
      </c>
    </row>
    <row r="96" spans="1:21" s="8" customFormat="1" ht="40.5" customHeight="1">
      <c r="A96" s="101" t="s">
        <v>239</v>
      </c>
      <c r="B96" s="98" t="s">
        <v>190</v>
      </c>
      <c r="C96" s="102" t="s">
        <v>115</v>
      </c>
      <c r="D96" s="102" t="s">
        <v>117</v>
      </c>
      <c r="E96" s="103" t="s">
        <v>58</v>
      </c>
      <c r="F96" s="105"/>
      <c r="G96" s="104">
        <f t="shared" ref="G96:T98" si="29">G97</f>
        <v>50</v>
      </c>
      <c r="H96" s="104">
        <f t="shared" si="29"/>
        <v>0</v>
      </c>
      <c r="I96" s="125">
        <f t="shared" si="24"/>
        <v>50</v>
      </c>
      <c r="J96" s="104">
        <f t="shared" si="29"/>
        <v>0</v>
      </c>
      <c r="K96" s="125">
        <f t="shared" si="25"/>
        <v>50</v>
      </c>
      <c r="L96" s="104">
        <f t="shared" si="29"/>
        <v>0</v>
      </c>
      <c r="M96" s="125">
        <f t="shared" si="26"/>
        <v>50</v>
      </c>
      <c r="N96" s="140">
        <f t="shared" si="29"/>
        <v>100</v>
      </c>
      <c r="O96" s="125">
        <f t="shared" si="19"/>
        <v>150</v>
      </c>
      <c r="P96" s="140">
        <f t="shared" si="29"/>
        <v>0</v>
      </c>
      <c r="Q96" s="125">
        <f t="shared" si="20"/>
        <v>150</v>
      </c>
      <c r="R96" s="140">
        <f t="shared" si="29"/>
        <v>0</v>
      </c>
      <c r="S96" s="125">
        <f t="shared" si="21"/>
        <v>150</v>
      </c>
      <c r="T96" s="140">
        <f t="shared" si="29"/>
        <v>0</v>
      </c>
      <c r="U96" s="125">
        <f t="shared" si="22"/>
        <v>150</v>
      </c>
    </row>
    <row r="97" spans="1:21" ht="44.25" customHeight="1">
      <c r="A97" s="44" t="s">
        <v>61</v>
      </c>
      <c r="B97" s="88" t="s">
        <v>190</v>
      </c>
      <c r="C97" s="66" t="s">
        <v>115</v>
      </c>
      <c r="D97" s="66" t="s">
        <v>117</v>
      </c>
      <c r="E97" s="58" t="s">
        <v>59</v>
      </c>
      <c r="F97" s="69"/>
      <c r="G97" s="79">
        <f t="shared" si="29"/>
        <v>50</v>
      </c>
      <c r="H97" s="79">
        <f t="shared" si="29"/>
        <v>0</v>
      </c>
      <c r="I97" s="125">
        <f t="shared" si="24"/>
        <v>50</v>
      </c>
      <c r="J97" s="79">
        <f t="shared" si="29"/>
        <v>0</v>
      </c>
      <c r="K97" s="125">
        <f t="shared" si="25"/>
        <v>50</v>
      </c>
      <c r="L97" s="79">
        <f t="shared" si="29"/>
        <v>0</v>
      </c>
      <c r="M97" s="125">
        <f t="shared" si="26"/>
        <v>50</v>
      </c>
      <c r="N97" s="79">
        <f t="shared" si="29"/>
        <v>100</v>
      </c>
      <c r="O97" s="125">
        <f t="shared" si="19"/>
        <v>150</v>
      </c>
      <c r="P97" s="79">
        <f t="shared" si="29"/>
        <v>0</v>
      </c>
      <c r="Q97" s="125">
        <f t="shared" si="20"/>
        <v>150</v>
      </c>
      <c r="R97" s="79">
        <f t="shared" si="29"/>
        <v>0</v>
      </c>
      <c r="S97" s="125">
        <f t="shared" si="21"/>
        <v>150</v>
      </c>
      <c r="T97" s="79">
        <f t="shared" si="29"/>
        <v>0</v>
      </c>
      <c r="U97" s="125">
        <f t="shared" si="22"/>
        <v>150</v>
      </c>
    </row>
    <row r="98" spans="1:21" ht="27.6" customHeight="1">
      <c r="A98" s="44" t="s">
        <v>63</v>
      </c>
      <c r="B98" s="88" t="s">
        <v>190</v>
      </c>
      <c r="C98" s="66" t="s">
        <v>115</v>
      </c>
      <c r="D98" s="66" t="s">
        <v>117</v>
      </c>
      <c r="E98" s="58" t="s">
        <v>62</v>
      </c>
      <c r="F98" s="69"/>
      <c r="G98" s="79">
        <f t="shared" si="29"/>
        <v>50</v>
      </c>
      <c r="H98" s="79">
        <f t="shared" si="29"/>
        <v>0</v>
      </c>
      <c r="I98" s="125">
        <f t="shared" si="24"/>
        <v>50</v>
      </c>
      <c r="J98" s="79">
        <f t="shared" si="29"/>
        <v>0</v>
      </c>
      <c r="K98" s="125">
        <f t="shared" si="25"/>
        <v>50</v>
      </c>
      <c r="L98" s="79">
        <f t="shared" si="29"/>
        <v>0</v>
      </c>
      <c r="M98" s="125">
        <f t="shared" si="26"/>
        <v>50</v>
      </c>
      <c r="N98" s="79">
        <f t="shared" si="29"/>
        <v>100</v>
      </c>
      <c r="O98" s="125">
        <f t="shared" si="19"/>
        <v>150</v>
      </c>
      <c r="P98" s="79">
        <f t="shared" si="29"/>
        <v>0</v>
      </c>
      <c r="Q98" s="125">
        <f t="shared" si="20"/>
        <v>150</v>
      </c>
      <c r="R98" s="79">
        <f t="shared" si="29"/>
        <v>0</v>
      </c>
      <c r="S98" s="125">
        <f t="shared" si="21"/>
        <v>150</v>
      </c>
      <c r="T98" s="79">
        <f t="shared" si="29"/>
        <v>0</v>
      </c>
      <c r="U98" s="125">
        <f t="shared" si="22"/>
        <v>150</v>
      </c>
    </row>
    <row r="99" spans="1:21" ht="27.6" customHeight="1">
      <c r="A99" s="44" t="s">
        <v>181</v>
      </c>
      <c r="B99" s="88" t="s">
        <v>190</v>
      </c>
      <c r="C99" s="66" t="s">
        <v>115</v>
      </c>
      <c r="D99" s="66" t="s">
        <v>117</v>
      </c>
      <c r="E99" s="58" t="s">
        <v>62</v>
      </c>
      <c r="F99" s="69" t="s">
        <v>133</v>
      </c>
      <c r="G99" s="79">
        <v>50</v>
      </c>
      <c r="H99" s="79"/>
      <c r="I99" s="125">
        <f t="shared" si="24"/>
        <v>50</v>
      </c>
      <c r="J99" s="79"/>
      <c r="K99" s="125">
        <f t="shared" si="25"/>
        <v>50</v>
      </c>
      <c r="L99" s="79"/>
      <c r="M99" s="125">
        <f t="shared" si="26"/>
        <v>50</v>
      </c>
      <c r="N99" s="79">
        <v>100</v>
      </c>
      <c r="O99" s="125">
        <f t="shared" si="19"/>
        <v>150</v>
      </c>
      <c r="P99" s="79"/>
      <c r="Q99" s="125">
        <f t="shared" si="20"/>
        <v>150</v>
      </c>
      <c r="R99" s="79"/>
      <c r="S99" s="125">
        <f t="shared" si="21"/>
        <v>150</v>
      </c>
      <c r="T99" s="79"/>
      <c r="U99" s="125">
        <f t="shared" si="22"/>
        <v>150</v>
      </c>
    </row>
    <row r="100" spans="1:21" s="8" customFormat="1" ht="13.9" customHeight="1">
      <c r="A100" s="101" t="s">
        <v>107</v>
      </c>
      <c r="B100" s="98" t="s">
        <v>190</v>
      </c>
      <c r="C100" s="99" t="s">
        <v>115</v>
      </c>
      <c r="D100" s="99" t="s">
        <v>108</v>
      </c>
      <c r="E100" s="103"/>
      <c r="F100" s="99"/>
      <c r="G100" s="122">
        <f t="shared" ref="G100:T103" si="30">G101</f>
        <v>50</v>
      </c>
      <c r="H100" s="122">
        <f t="shared" si="30"/>
        <v>0</v>
      </c>
      <c r="I100" s="143">
        <f t="shared" si="24"/>
        <v>50</v>
      </c>
      <c r="J100" s="122">
        <f t="shared" si="30"/>
        <v>0</v>
      </c>
      <c r="K100" s="143">
        <f t="shared" si="25"/>
        <v>50</v>
      </c>
      <c r="L100" s="122">
        <f t="shared" si="30"/>
        <v>0</v>
      </c>
      <c r="M100" s="143">
        <f t="shared" si="26"/>
        <v>50</v>
      </c>
      <c r="N100" s="122">
        <f t="shared" si="30"/>
        <v>0</v>
      </c>
      <c r="O100" s="143">
        <f t="shared" si="19"/>
        <v>50</v>
      </c>
      <c r="P100" s="122">
        <f>P101+P105</f>
        <v>0.4</v>
      </c>
      <c r="Q100" s="143">
        <f t="shared" si="20"/>
        <v>50.4</v>
      </c>
      <c r="R100" s="122">
        <f>R101+R105</f>
        <v>0</v>
      </c>
      <c r="S100" s="143">
        <f t="shared" si="21"/>
        <v>50.4</v>
      </c>
      <c r="T100" s="122">
        <f>T101+T105</f>
        <v>0</v>
      </c>
      <c r="U100" s="143">
        <f t="shared" si="22"/>
        <v>50.4</v>
      </c>
    </row>
    <row r="101" spans="1:21" s="8" customFormat="1" ht="38.25">
      <c r="A101" s="101" t="s">
        <v>53</v>
      </c>
      <c r="B101" s="98" t="s">
        <v>190</v>
      </c>
      <c r="C101" s="99" t="s">
        <v>115</v>
      </c>
      <c r="D101" s="99" t="s">
        <v>108</v>
      </c>
      <c r="E101" s="103" t="s">
        <v>52</v>
      </c>
      <c r="F101" s="99"/>
      <c r="G101" s="122">
        <f t="shared" si="30"/>
        <v>50</v>
      </c>
      <c r="H101" s="122">
        <f t="shared" si="30"/>
        <v>0</v>
      </c>
      <c r="I101" s="125">
        <f t="shared" si="24"/>
        <v>50</v>
      </c>
      <c r="J101" s="122">
        <f t="shared" si="30"/>
        <v>0</v>
      </c>
      <c r="K101" s="125">
        <f t="shared" si="25"/>
        <v>50</v>
      </c>
      <c r="L101" s="122">
        <f t="shared" si="30"/>
        <v>0</v>
      </c>
      <c r="M101" s="125">
        <f t="shared" si="26"/>
        <v>50</v>
      </c>
      <c r="N101" s="122">
        <f t="shared" si="30"/>
        <v>0</v>
      </c>
      <c r="O101" s="125">
        <f t="shared" si="19"/>
        <v>50</v>
      </c>
      <c r="P101" s="122">
        <f t="shared" si="30"/>
        <v>0</v>
      </c>
      <c r="Q101" s="125">
        <f t="shared" si="20"/>
        <v>50</v>
      </c>
      <c r="R101" s="122">
        <f t="shared" si="30"/>
        <v>0</v>
      </c>
      <c r="S101" s="125">
        <f t="shared" si="21"/>
        <v>50</v>
      </c>
      <c r="T101" s="122">
        <f t="shared" si="30"/>
        <v>0</v>
      </c>
      <c r="U101" s="125">
        <f t="shared" si="22"/>
        <v>50</v>
      </c>
    </row>
    <row r="102" spans="1:21" ht="27.75" customHeight="1">
      <c r="A102" s="67" t="s">
        <v>55</v>
      </c>
      <c r="B102" s="88" t="s">
        <v>190</v>
      </c>
      <c r="C102" s="68" t="s">
        <v>115</v>
      </c>
      <c r="D102" s="68" t="s">
        <v>108</v>
      </c>
      <c r="E102" s="146" t="s">
        <v>54</v>
      </c>
      <c r="F102" s="68"/>
      <c r="G102" s="94">
        <f t="shared" si="30"/>
        <v>50</v>
      </c>
      <c r="H102" s="94">
        <f t="shared" si="30"/>
        <v>0</v>
      </c>
      <c r="I102" s="125">
        <f t="shared" si="24"/>
        <v>50</v>
      </c>
      <c r="J102" s="94">
        <f t="shared" si="30"/>
        <v>0</v>
      </c>
      <c r="K102" s="125">
        <f t="shared" si="25"/>
        <v>50</v>
      </c>
      <c r="L102" s="94">
        <f t="shared" si="30"/>
        <v>0</v>
      </c>
      <c r="M102" s="125">
        <f t="shared" si="26"/>
        <v>50</v>
      </c>
      <c r="N102" s="94">
        <f t="shared" si="30"/>
        <v>0</v>
      </c>
      <c r="O102" s="125">
        <f t="shared" si="19"/>
        <v>50</v>
      </c>
      <c r="P102" s="94">
        <f t="shared" si="30"/>
        <v>0</v>
      </c>
      <c r="Q102" s="125">
        <f t="shared" si="20"/>
        <v>50</v>
      </c>
      <c r="R102" s="94">
        <f t="shared" si="30"/>
        <v>0</v>
      </c>
      <c r="S102" s="125">
        <f t="shared" si="21"/>
        <v>50</v>
      </c>
      <c r="T102" s="94">
        <f t="shared" si="30"/>
        <v>0</v>
      </c>
      <c r="U102" s="125">
        <f t="shared" si="22"/>
        <v>50</v>
      </c>
    </row>
    <row r="103" spans="1:21" ht="15.75" customHeight="1">
      <c r="A103" s="67" t="s">
        <v>57</v>
      </c>
      <c r="B103" s="88" t="s">
        <v>190</v>
      </c>
      <c r="C103" s="68" t="s">
        <v>115</v>
      </c>
      <c r="D103" s="68" t="s">
        <v>108</v>
      </c>
      <c r="E103" s="58" t="s">
        <v>56</v>
      </c>
      <c r="F103" s="68"/>
      <c r="G103" s="94">
        <f t="shared" si="30"/>
        <v>50</v>
      </c>
      <c r="H103" s="94">
        <f t="shared" si="30"/>
        <v>0</v>
      </c>
      <c r="I103" s="125">
        <f t="shared" si="24"/>
        <v>50</v>
      </c>
      <c r="J103" s="94">
        <f t="shared" si="30"/>
        <v>0</v>
      </c>
      <c r="K103" s="125">
        <f t="shared" si="25"/>
        <v>50</v>
      </c>
      <c r="L103" s="94">
        <f t="shared" si="30"/>
        <v>0</v>
      </c>
      <c r="M103" s="125">
        <f t="shared" si="26"/>
        <v>50</v>
      </c>
      <c r="N103" s="94">
        <f t="shared" si="30"/>
        <v>0</v>
      </c>
      <c r="O103" s="125">
        <f t="shared" si="19"/>
        <v>50</v>
      </c>
      <c r="P103" s="94">
        <f t="shared" si="30"/>
        <v>0</v>
      </c>
      <c r="Q103" s="125">
        <f t="shared" si="20"/>
        <v>50</v>
      </c>
      <c r="R103" s="94">
        <f t="shared" si="30"/>
        <v>0</v>
      </c>
      <c r="S103" s="125">
        <f t="shared" si="21"/>
        <v>50</v>
      </c>
      <c r="T103" s="94">
        <f t="shared" si="30"/>
        <v>0</v>
      </c>
      <c r="U103" s="125">
        <f t="shared" si="22"/>
        <v>50</v>
      </c>
    </row>
    <row r="104" spans="1:21" ht="27.75" customHeight="1">
      <c r="A104" s="44" t="s">
        <v>181</v>
      </c>
      <c r="B104" s="88" t="s">
        <v>190</v>
      </c>
      <c r="C104" s="68" t="s">
        <v>115</v>
      </c>
      <c r="D104" s="68" t="s">
        <v>108</v>
      </c>
      <c r="E104" s="146" t="s">
        <v>56</v>
      </c>
      <c r="F104" s="92" t="s">
        <v>133</v>
      </c>
      <c r="G104" s="95">
        <v>50</v>
      </c>
      <c r="H104" s="95">
        <v>0</v>
      </c>
      <c r="I104" s="125">
        <f t="shared" si="24"/>
        <v>50</v>
      </c>
      <c r="J104" s="95">
        <v>0</v>
      </c>
      <c r="K104" s="125">
        <f t="shared" si="25"/>
        <v>50</v>
      </c>
      <c r="L104" s="95">
        <v>0</v>
      </c>
      <c r="M104" s="125">
        <f t="shared" si="26"/>
        <v>50</v>
      </c>
      <c r="N104" s="95">
        <v>0</v>
      </c>
      <c r="O104" s="125">
        <f t="shared" si="19"/>
        <v>50</v>
      </c>
      <c r="P104" s="95">
        <v>0</v>
      </c>
      <c r="Q104" s="125">
        <f t="shared" si="20"/>
        <v>50</v>
      </c>
      <c r="R104" s="95">
        <v>0</v>
      </c>
      <c r="S104" s="125">
        <f t="shared" si="21"/>
        <v>50</v>
      </c>
      <c r="T104" s="95">
        <v>0</v>
      </c>
      <c r="U104" s="125">
        <f t="shared" si="22"/>
        <v>50</v>
      </c>
    </row>
    <row r="105" spans="1:21" s="8" customFormat="1" ht="46.15" customHeight="1">
      <c r="A105" s="101" t="s">
        <v>256</v>
      </c>
      <c r="B105" s="98" t="s">
        <v>190</v>
      </c>
      <c r="C105" s="99" t="s">
        <v>115</v>
      </c>
      <c r="D105" s="99" t="s">
        <v>108</v>
      </c>
      <c r="E105" s="103" t="s">
        <v>255</v>
      </c>
      <c r="F105" s="141"/>
      <c r="G105" s="142"/>
      <c r="H105" s="142"/>
      <c r="I105" s="143"/>
      <c r="J105" s="142"/>
      <c r="K105" s="143"/>
      <c r="L105" s="142"/>
      <c r="M105" s="143"/>
      <c r="N105" s="142"/>
      <c r="O105" s="143"/>
      <c r="P105" s="142">
        <f>P106</f>
        <v>0.4</v>
      </c>
      <c r="Q105" s="125">
        <f t="shared" si="20"/>
        <v>0.4</v>
      </c>
      <c r="R105" s="142">
        <f>R106</f>
        <v>0</v>
      </c>
      <c r="S105" s="125">
        <f t="shared" si="21"/>
        <v>0.4</v>
      </c>
      <c r="T105" s="142">
        <f>T106</f>
        <v>0</v>
      </c>
      <c r="U105" s="125">
        <f t="shared" si="22"/>
        <v>0.4</v>
      </c>
    </row>
    <row r="106" spans="1:21" ht="25.5">
      <c r="A106" s="44" t="s">
        <v>258</v>
      </c>
      <c r="B106" s="88" t="s">
        <v>190</v>
      </c>
      <c r="C106" s="68" t="s">
        <v>115</v>
      </c>
      <c r="D106" s="68" t="s">
        <v>108</v>
      </c>
      <c r="E106" s="146" t="s">
        <v>257</v>
      </c>
      <c r="F106" s="92"/>
      <c r="G106" s="95"/>
      <c r="H106" s="95"/>
      <c r="I106" s="125"/>
      <c r="J106" s="95"/>
      <c r="K106" s="125"/>
      <c r="L106" s="95"/>
      <c r="M106" s="125"/>
      <c r="N106" s="95"/>
      <c r="O106" s="125"/>
      <c r="P106" s="95">
        <f>P107</f>
        <v>0.4</v>
      </c>
      <c r="Q106" s="125">
        <f t="shared" si="20"/>
        <v>0.4</v>
      </c>
      <c r="R106" s="95">
        <f>R107</f>
        <v>0</v>
      </c>
      <c r="S106" s="125">
        <f t="shared" si="21"/>
        <v>0.4</v>
      </c>
      <c r="T106" s="95">
        <f>T107</f>
        <v>0</v>
      </c>
      <c r="U106" s="125">
        <f t="shared" si="22"/>
        <v>0.4</v>
      </c>
    </row>
    <row r="107" spans="1:21">
      <c r="A107" s="44" t="s">
        <v>260</v>
      </c>
      <c r="B107" s="88" t="s">
        <v>190</v>
      </c>
      <c r="C107" s="68" t="s">
        <v>115</v>
      </c>
      <c r="D107" s="68" t="s">
        <v>108</v>
      </c>
      <c r="E107" s="146" t="s">
        <v>259</v>
      </c>
      <c r="F107" s="92"/>
      <c r="G107" s="95"/>
      <c r="H107" s="95"/>
      <c r="I107" s="125"/>
      <c r="J107" s="95"/>
      <c r="K107" s="125"/>
      <c r="L107" s="95"/>
      <c r="M107" s="125"/>
      <c r="N107" s="95"/>
      <c r="O107" s="125"/>
      <c r="P107" s="95">
        <f>P108</f>
        <v>0.4</v>
      </c>
      <c r="Q107" s="125">
        <f t="shared" si="20"/>
        <v>0.4</v>
      </c>
      <c r="R107" s="95">
        <f>R108</f>
        <v>0</v>
      </c>
      <c r="S107" s="125">
        <f t="shared" si="21"/>
        <v>0.4</v>
      </c>
      <c r="T107" s="95">
        <f>T108</f>
        <v>0</v>
      </c>
      <c r="U107" s="125">
        <f t="shared" si="22"/>
        <v>0.4</v>
      </c>
    </row>
    <row r="108" spans="1:21" ht="27.75" customHeight="1">
      <c r="A108" s="44" t="s">
        <v>181</v>
      </c>
      <c r="B108" s="88" t="s">
        <v>190</v>
      </c>
      <c r="C108" s="68" t="s">
        <v>115</v>
      </c>
      <c r="D108" s="68" t="s">
        <v>108</v>
      </c>
      <c r="E108" s="146" t="s">
        <v>259</v>
      </c>
      <c r="F108" s="92" t="s">
        <v>133</v>
      </c>
      <c r="G108" s="95"/>
      <c r="H108" s="95"/>
      <c r="I108" s="125"/>
      <c r="J108" s="95"/>
      <c r="K108" s="125"/>
      <c r="L108" s="95"/>
      <c r="M108" s="125"/>
      <c r="N108" s="95"/>
      <c r="O108" s="125"/>
      <c r="P108" s="95">
        <v>0.4</v>
      </c>
      <c r="Q108" s="125">
        <f>P108</f>
        <v>0.4</v>
      </c>
      <c r="R108" s="95"/>
      <c r="S108" s="125">
        <f>R108</f>
        <v>0</v>
      </c>
      <c r="T108" s="95"/>
      <c r="U108" s="125">
        <f>T108</f>
        <v>0</v>
      </c>
    </row>
    <row r="109" spans="1:21" s="17" customFormat="1" ht="15" customHeight="1">
      <c r="A109" s="54" t="s">
        <v>144</v>
      </c>
      <c r="B109" s="87" t="s">
        <v>190</v>
      </c>
      <c r="C109" s="84" t="s">
        <v>118</v>
      </c>
      <c r="D109" s="84"/>
      <c r="E109" s="146"/>
      <c r="F109" s="59"/>
      <c r="G109" s="109">
        <f>G110+G118+G125</f>
        <v>1748.615</v>
      </c>
      <c r="H109" s="83">
        <f>H118+H125</f>
        <v>0</v>
      </c>
      <c r="I109" s="128">
        <f t="shared" si="24"/>
        <v>1748.615</v>
      </c>
      <c r="J109" s="109">
        <f>J118+J125+J110</f>
        <v>219.05517999999995</v>
      </c>
      <c r="K109" s="135">
        <f t="shared" si="25"/>
        <v>1967.6701800000001</v>
      </c>
      <c r="L109" s="109">
        <f>L118+L110+L125</f>
        <v>1720</v>
      </c>
      <c r="M109" s="135">
        <f t="shared" si="26"/>
        <v>3687.6701800000001</v>
      </c>
      <c r="N109" s="109">
        <f>N118+N110+N125</f>
        <v>524.30799999999999</v>
      </c>
      <c r="O109" s="135">
        <f t="shared" si="19"/>
        <v>4211.9781800000001</v>
      </c>
      <c r="P109" s="109">
        <f>P118+P110+P125</f>
        <v>-125.4</v>
      </c>
      <c r="Q109" s="135">
        <f t="shared" si="20"/>
        <v>4086.57818</v>
      </c>
      <c r="R109" s="109">
        <f>R118+R110+R125</f>
        <v>0</v>
      </c>
      <c r="S109" s="135">
        <f>Q109+R109</f>
        <v>4086.57818</v>
      </c>
      <c r="T109" s="109">
        <f>T118+T110+T125</f>
        <v>74.099999999999994</v>
      </c>
      <c r="U109" s="135">
        <f>S109+T109</f>
        <v>4160.6781799999999</v>
      </c>
    </row>
    <row r="110" spans="1:21" s="17" customFormat="1" ht="15" customHeight="1">
      <c r="A110" s="67" t="s">
        <v>97</v>
      </c>
      <c r="B110" s="88" t="s">
        <v>190</v>
      </c>
      <c r="C110" s="68" t="s">
        <v>118</v>
      </c>
      <c r="D110" s="68" t="s">
        <v>113</v>
      </c>
      <c r="E110" s="58"/>
      <c r="F110" s="59"/>
      <c r="G110" s="108">
        <f>G114+G113</f>
        <v>264.11500000000001</v>
      </c>
      <c r="H110" s="108">
        <f>H114+H113</f>
        <v>0</v>
      </c>
      <c r="I110" s="129">
        <f t="shared" si="24"/>
        <v>264.11500000000001</v>
      </c>
      <c r="J110" s="108">
        <f>J114+J113</f>
        <v>-114.11499999999999</v>
      </c>
      <c r="K110" s="129">
        <f t="shared" si="25"/>
        <v>150</v>
      </c>
      <c r="L110" s="108"/>
      <c r="M110" s="129">
        <f t="shared" si="26"/>
        <v>150</v>
      </c>
      <c r="N110" s="108"/>
      <c r="O110" s="129">
        <f t="shared" si="19"/>
        <v>150</v>
      </c>
      <c r="P110" s="108"/>
      <c r="Q110" s="129">
        <f t="shared" si="20"/>
        <v>150</v>
      </c>
      <c r="R110" s="108"/>
      <c r="S110" s="129">
        <f>Q110+R110</f>
        <v>150</v>
      </c>
      <c r="T110" s="108">
        <f>T111</f>
        <v>74.099999999999994</v>
      </c>
      <c r="U110" s="129">
        <f>S110+T110</f>
        <v>224.1</v>
      </c>
    </row>
    <row r="111" spans="1:21" s="17" customFormat="1" ht="28.5" customHeight="1">
      <c r="A111" s="44" t="s">
        <v>36</v>
      </c>
      <c r="B111" s="98" t="s">
        <v>190</v>
      </c>
      <c r="C111" s="99" t="s">
        <v>118</v>
      </c>
      <c r="D111" s="99" t="s">
        <v>113</v>
      </c>
      <c r="E111" s="58" t="s">
        <v>210</v>
      </c>
      <c r="F111" s="59"/>
      <c r="G111" s="108">
        <f>G112</f>
        <v>150</v>
      </c>
      <c r="H111" s="108"/>
      <c r="I111" s="129">
        <f>I112</f>
        <v>150</v>
      </c>
      <c r="J111" s="108"/>
      <c r="K111" s="129">
        <f>K112</f>
        <v>150</v>
      </c>
      <c r="L111" s="108"/>
      <c r="M111" s="129">
        <f>M112</f>
        <v>150</v>
      </c>
      <c r="N111" s="108"/>
      <c r="O111" s="129">
        <f>O112</f>
        <v>150</v>
      </c>
      <c r="P111" s="108"/>
      <c r="Q111" s="129">
        <f>Q112</f>
        <v>150</v>
      </c>
      <c r="R111" s="108"/>
      <c r="S111" s="129">
        <f>S112</f>
        <v>150</v>
      </c>
      <c r="T111" s="108">
        <f>T112</f>
        <v>74.099999999999994</v>
      </c>
      <c r="U111" s="129">
        <f>U112</f>
        <v>224.1</v>
      </c>
    </row>
    <row r="112" spans="1:21" s="17" customFormat="1" ht="15" customHeight="1">
      <c r="A112" s="67" t="s">
        <v>238</v>
      </c>
      <c r="B112" s="88" t="s">
        <v>190</v>
      </c>
      <c r="C112" s="68" t="s">
        <v>118</v>
      </c>
      <c r="D112" s="68" t="s">
        <v>113</v>
      </c>
      <c r="E112" s="58" t="s">
        <v>216</v>
      </c>
      <c r="F112" s="59"/>
      <c r="G112" s="108">
        <f>G113</f>
        <v>150</v>
      </c>
      <c r="H112" s="108">
        <f>H113</f>
        <v>0</v>
      </c>
      <c r="I112" s="125">
        <f t="shared" si="24"/>
        <v>150</v>
      </c>
      <c r="J112" s="108">
        <f>J113</f>
        <v>0</v>
      </c>
      <c r="K112" s="125">
        <f t="shared" si="25"/>
        <v>150</v>
      </c>
      <c r="L112" s="108">
        <f>L113</f>
        <v>0</v>
      </c>
      <c r="M112" s="125">
        <f>K112+L112</f>
        <v>150</v>
      </c>
      <c r="N112" s="108">
        <f>N113</f>
        <v>0</v>
      </c>
      <c r="O112" s="125">
        <f>M112+N112</f>
        <v>150</v>
      </c>
      <c r="P112" s="108">
        <f>P113</f>
        <v>0</v>
      </c>
      <c r="Q112" s="125">
        <f>O112+P112</f>
        <v>150</v>
      </c>
      <c r="R112" s="108">
        <f>R113</f>
        <v>0</v>
      </c>
      <c r="S112" s="125">
        <f>Q112+R112</f>
        <v>150</v>
      </c>
      <c r="T112" s="108">
        <f>T113</f>
        <v>74.099999999999994</v>
      </c>
      <c r="U112" s="125">
        <f>S112+T112</f>
        <v>224.1</v>
      </c>
    </row>
    <row r="113" spans="1:21" s="17" customFormat="1" ht="30" customHeight="1">
      <c r="A113" s="44" t="s">
        <v>181</v>
      </c>
      <c r="B113" s="88" t="s">
        <v>190</v>
      </c>
      <c r="C113" s="68" t="s">
        <v>118</v>
      </c>
      <c r="D113" s="68" t="s">
        <v>113</v>
      </c>
      <c r="E113" s="58" t="s">
        <v>216</v>
      </c>
      <c r="F113" s="68" t="s">
        <v>133</v>
      </c>
      <c r="G113" s="108">
        <v>150</v>
      </c>
      <c r="H113" s="83"/>
      <c r="I113" s="125">
        <f t="shared" si="24"/>
        <v>150</v>
      </c>
      <c r="J113" s="83"/>
      <c r="K113" s="125">
        <f t="shared" si="25"/>
        <v>150</v>
      </c>
      <c r="L113" s="83"/>
      <c r="M113" s="125">
        <f>K113+L113</f>
        <v>150</v>
      </c>
      <c r="N113" s="83"/>
      <c r="O113" s="125">
        <f>M113+N113</f>
        <v>150</v>
      </c>
      <c r="P113" s="83"/>
      <c r="Q113" s="125">
        <f>O113+P113</f>
        <v>150</v>
      </c>
      <c r="R113" s="83"/>
      <c r="S113" s="125">
        <f>Q113+R113</f>
        <v>150</v>
      </c>
      <c r="T113" s="96">
        <v>74.099999999999994</v>
      </c>
      <c r="U113" s="125">
        <f>S113+T113</f>
        <v>224.1</v>
      </c>
    </row>
    <row r="114" spans="1:21" s="120" customFormat="1" ht="30.75" hidden="1" customHeight="1">
      <c r="A114" s="101" t="s">
        <v>99</v>
      </c>
      <c r="B114" s="98" t="s">
        <v>190</v>
      </c>
      <c r="C114" s="99" t="s">
        <v>118</v>
      </c>
      <c r="D114" s="99" t="s">
        <v>113</v>
      </c>
      <c r="E114" s="103" t="s">
        <v>98</v>
      </c>
      <c r="F114" s="118"/>
      <c r="G114" s="119">
        <f t="shared" ref="G114:T116" si="31">G115</f>
        <v>114.11499999999999</v>
      </c>
      <c r="H114" s="119">
        <f t="shared" si="31"/>
        <v>0</v>
      </c>
      <c r="I114" s="129">
        <f t="shared" si="24"/>
        <v>114.11499999999999</v>
      </c>
      <c r="J114" s="119">
        <f t="shared" si="31"/>
        <v>-114.11499999999999</v>
      </c>
      <c r="K114" s="129">
        <f t="shared" si="25"/>
        <v>0</v>
      </c>
      <c r="L114" s="119">
        <f t="shared" si="31"/>
        <v>-114.11499999999999</v>
      </c>
      <c r="M114" s="129">
        <f>K114+L114</f>
        <v>-114.11499999999999</v>
      </c>
      <c r="N114" s="119">
        <f t="shared" si="31"/>
        <v>-114.11499999999999</v>
      </c>
      <c r="O114" s="129">
        <f>M114+N114</f>
        <v>-228.23</v>
      </c>
      <c r="P114" s="119">
        <f t="shared" si="31"/>
        <v>-114.11499999999999</v>
      </c>
      <c r="Q114" s="129">
        <f>O114+P114</f>
        <v>-342.34499999999997</v>
      </c>
      <c r="R114" s="119">
        <f t="shared" si="31"/>
        <v>-114.11499999999999</v>
      </c>
      <c r="S114" s="129">
        <f>Q114+R114</f>
        <v>-456.46</v>
      </c>
      <c r="T114" s="119">
        <f t="shared" si="31"/>
        <v>-114.11499999999999</v>
      </c>
      <c r="U114" s="129">
        <f>S114+T114</f>
        <v>-570.57499999999993</v>
      </c>
    </row>
    <row r="115" spans="1:21" s="17" customFormat="1" ht="30.75" hidden="1" customHeight="1">
      <c r="A115" s="67" t="s">
        <v>100</v>
      </c>
      <c r="B115" s="88" t="s">
        <v>190</v>
      </c>
      <c r="C115" s="68" t="s">
        <v>118</v>
      </c>
      <c r="D115" s="68" t="s">
        <v>113</v>
      </c>
      <c r="E115" s="107" t="s">
        <v>177</v>
      </c>
      <c r="F115" s="59"/>
      <c r="G115" s="108">
        <f t="shared" si="31"/>
        <v>114.11499999999999</v>
      </c>
      <c r="H115" s="108">
        <f t="shared" si="31"/>
        <v>0</v>
      </c>
      <c r="I115" s="129">
        <f t="shared" si="24"/>
        <v>114.11499999999999</v>
      </c>
      <c r="J115" s="108">
        <f t="shared" si="31"/>
        <v>-114.11499999999999</v>
      </c>
      <c r="K115" s="129">
        <f t="shared" si="25"/>
        <v>0</v>
      </c>
      <c r="L115" s="108">
        <f t="shared" si="31"/>
        <v>-114.11499999999999</v>
      </c>
      <c r="M115" s="129">
        <f>K115+L115</f>
        <v>-114.11499999999999</v>
      </c>
      <c r="N115" s="108">
        <f t="shared" si="31"/>
        <v>-114.11499999999999</v>
      </c>
      <c r="O115" s="129">
        <f>M115+N115</f>
        <v>-228.23</v>
      </c>
      <c r="P115" s="108">
        <f t="shared" si="31"/>
        <v>-114.11499999999999</v>
      </c>
      <c r="Q115" s="129">
        <f>O115+P115</f>
        <v>-342.34499999999997</v>
      </c>
      <c r="R115" s="108">
        <f t="shared" si="31"/>
        <v>-114.11499999999999</v>
      </c>
      <c r="S115" s="129">
        <f>Q115+R115</f>
        <v>-456.46</v>
      </c>
      <c r="T115" s="108">
        <f t="shared" si="31"/>
        <v>-114.11499999999999</v>
      </c>
      <c r="U115" s="129">
        <f>S115+T115</f>
        <v>-570.57499999999993</v>
      </c>
    </row>
    <row r="116" spans="1:21" s="17" customFormat="1" ht="30.75" hidden="1" customHeight="1">
      <c r="A116" s="124" t="s">
        <v>179</v>
      </c>
      <c r="B116" s="88" t="s">
        <v>190</v>
      </c>
      <c r="C116" s="68" t="s">
        <v>118</v>
      </c>
      <c r="D116" s="68" t="s">
        <v>113</v>
      </c>
      <c r="E116" s="107" t="s">
        <v>178</v>
      </c>
      <c r="F116" s="59"/>
      <c r="G116" s="108">
        <f t="shared" si="31"/>
        <v>114.11499999999999</v>
      </c>
      <c r="H116" s="108">
        <f t="shared" si="31"/>
        <v>0</v>
      </c>
      <c r="I116" s="129">
        <f t="shared" si="24"/>
        <v>114.11499999999999</v>
      </c>
      <c r="J116" s="108">
        <f t="shared" si="31"/>
        <v>-114.11499999999999</v>
      </c>
      <c r="K116" s="129">
        <f>I116+J116</f>
        <v>0</v>
      </c>
      <c r="L116" s="108">
        <f t="shared" si="31"/>
        <v>-114.11499999999999</v>
      </c>
      <c r="M116" s="129">
        <f>K116+L116</f>
        <v>-114.11499999999999</v>
      </c>
      <c r="N116" s="108">
        <f t="shared" si="31"/>
        <v>-114.11499999999999</v>
      </c>
      <c r="O116" s="129">
        <f>M116+N116</f>
        <v>-228.23</v>
      </c>
      <c r="P116" s="108">
        <f t="shared" si="31"/>
        <v>-114.11499999999999</v>
      </c>
      <c r="Q116" s="129">
        <f>O116+P116</f>
        <v>-342.34499999999997</v>
      </c>
      <c r="R116" s="108">
        <f t="shared" si="31"/>
        <v>-114.11499999999999</v>
      </c>
      <c r="S116" s="129">
        <f>Q116+R116</f>
        <v>-456.46</v>
      </c>
      <c r="T116" s="108">
        <f t="shared" si="31"/>
        <v>-114.11499999999999</v>
      </c>
      <c r="U116" s="129">
        <f>S116+T116</f>
        <v>-570.57499999999993</v>
      </c>
    </row>
    <row r="117" spans="1:21" s="17" customFormat="1" ht="30.75" hidden="1" customHeight="1">
      <c r="A117" s="44" t="s">
        <v>181</v>
      </c>
      <c r="B117" s="88" t="s">
        <v>190</v>
      </c>
      <c r="C117" s="68" t="s">
        <v>118</v>
      </c>
      <c r="D117" s="68" t="s">
        <v>113</v>
      </c>
      <c r="E117" s="107" t="s">
        <v>178</v>
      </c>
      <c r="F117" s="68" t="s">
        <v>133</v>
      </c>
      <c r="G117" s="108">
        <v>114.11499999999999</v>
      </c>
      <c r="H117" s="83"/>
      <c r="I117" s="129">
        <f t="shared" si="24"/>
        <v>114.11499999999999</v>
      </c>
      <c r="J117" s="108">
        <v>-114.11499999999999</v>
      </c>
      <c r="K117" s="129">
        <f t="shared" si="25"/>
        <v>0</v>
      </c>
      <c r="L117" s="108">
        <v>-114.11499999999999</v>
      </c>
      <c r="M117" s="129">
        <f t="shared" ref="M117:M180" si="32">K117+L117</f>
        <v>-114.11499999999999</v>
      </c>
      <c r="N117" s="108">
        <v>-114.11499999999999</v>
      </c>
      <c r="O117" s="129">
        <f t="shared" ref="O117:O140" si="33">M117+N117</f>
        <v>-228.23</v>
      </c>
      <c r="P117" s="108">
        <v>-114.11499999999999</v>
      </c>
      <c r="Q117" s="129">
        <f t="shared" ref="Q117:Q140" si="34">O117+P117</f>
        <v>-342.34499999999997</v>
      </c>
      <c r="R117" s="108">
        <v>-114.11499999999999</v>
      </c>
      <c r="S117" s="129">
        <f t="shared" ref="S117:S140" si="35">Q117+R117</f>
        <v>-456.46</v>
      </c>
      <c r="T117" s="108">
        <v>-114.11499999999999</v>
      </c>
      <c r="U117" s="129">
        <f t="shared" ref="U117:U140" si="36">S117+T117</f>
        <v>-570.57499999999993</v>
      </c>
    </row>
    <row r="118" spans="1:21" s="5" customFormat="1" ht="15.6" customHeight="1">
      <c r="A118" s="32" t="s">
        <v>120</v>
      </c>
      <c r="B118" s="88" t="s">
        <v>190</v>
      </c>
      <c r="C118" s="38" t="s">
        <v>118</v>
      </c>
      <c r="D118" s="38" t="s">
        <v>114</v>
      </c>
      <c r="E118" s="58"/>
      <c r="F118" s="38"/>
      <c r="G118" s="75">
        <f>G122</f>
        <v>150</v>
      </c>
      <c r="H118" s="75">
        <f>H123</f>
        <v>0</v>
      </c>
      <c r="I118" s="125">
        <f t="shared" si="24"/>
        <v>150</v>
      </c>
      <c r="J118" s="75">
        <f>J123</f>
        <v>0</v>
      </c>
      <c r="K118" s="125">
        <f t="shared" si="25"/>
        <v>150</v>
      </c>
      <c r="L118" s="75">
        <f>L123</f>
        <v>0</v>
      </c>
      <c r="M118" s="125">
        <f t="shared" si="32"/>
        <v>150</v>
      </c>
      <c r="N118" s="75">
        <f>N123</f>
        <v>0</v>
      </c>
      <c r="O118" s="125">
        <f t="shared" si="33"/>
        <v>150</v>
      </c>
      <c r="P118" s="75">
        <f>P123</f>
        <v>0</v>
      </c>
      <c r="Q118" s="125">
        <f t="shared" si="34"/>
        <v>150</v>
      </c>
      <c r="R118" s="75">
        <f>R123</f>
        <v>0</v>
      </c>
      <c r="S118" s="125">
        <f t="shared" si="35"/>
        <v>150</v>
      </c>
      <c r="T118" s="75">
        <f>T123</f>
        <v>0</v>
      </c>
      <c r="U118" s="125">
        <f t="shared" si="36"/>
        <v>150</v>
      </c>
    </row>
    <row r="119" spans="1:21" ht="25.5" hidden="1">
      <c r="A119" s="44" t="s">
        <v>175</v>
      </c>
      <c r="B119" s="88" t="s">
        <v>190</v>
      </c>
      <c r="C119" s="40" t="s">
        <v>118</v>
      </c>
      <c r="D119" s="40" t="s">
        <v>114</v>
      </c>
      <c r="E119" s="58"/>
      <c r="F119" s="40"/>
      <c r="G119" s="76">
        <f>G120</f>
        <v>0</v>
      </c>
      <c r="H119" s="76">
        <f>H120</f>
        <v>0</v>
      </c>
      <c r="I119" s="125">
        <f t="shared" si="24"/>
        <v>0</v>
      </c>
      <c r="J119" s="76">
        <f>J120</f>
        <v>0</v>
      </c>
      <c r="K119" s="125">
        <f t="shared" si="25"/>
        <v>0</v>
      </c>
      <c r="L119" s="76">
        <f>L120</f>
        <v>0</v>
      </c>
      <c r="M119" s="125">
        <f t="shared" si="32"/>
        <v>0</v>
      </c>
      <c r="N119" s="76">
        <f>N120</f>
        <v>0</v>
      </c>
      <c r="O119" s="125">
        <f t="shared" si="33"/>
        <v>0</v>
      </c>
      <c r="P119" s="76">
        <f>P120</f>
        <v>0</v>
      </c>
      <c r="Q119" s="125">
        <f t="shared" si="34"/>
        <v>0</v>
      </c>
      <c r="R119" s="76">
        <f>R120</f>
        <v>0</v>
      </c>
      <c r="S119" s="125">
        <f t="shared" si="35"/>
        <v>0</v>
      </c>
      <c r="T119" s="76">
        <f>T120</f>
        <v>0</v>
      </c>
      <c r="U119" s="125">
        <f t="shared" si="36"/>
        <v>0</v>
      </c>
    </row>
    <row r="120" spans="1:21" ht="38.25" hidden="1">
      <c r="A120" s="44" t="s">
        <v>145</v>
      </c>
      <c r="B120" s="88" t="s">
        <v>190</v>
      </c>
      <c r="C120" s="40" t="s">
        <v>118</v>
      </c>
      <c r="D120" s="40" t="s">
        <v>114</v>
      </c>
      <c r="E120" s="58"/>
      <c r="F120" s="40"/>
      <c r="G120" s="76">
        <f>G121</f>
        <v>0</v>
      </c>
      <c r="H120" s="76">
        <f>H121</f>
        <v>0</v>
      </c>
      <c r="I120" s="125">
        <f t="shared" si="24"/>
        <v>0</v>
      </c>
      <c r="J120" s="76">
        <f>J121</f>
        <v>0</v>
      </c>
      <c r="K120" s="125">
        <f t="shared" si="25"/>
        <v>0</v>
      </c>
      <c r="L120" s="76">
        <f>L121</f>
        <v>0</v>
      </c>
      <c r="M120" s="125">
        <f t="shared" si="32"/>
        <v>0</v>
      </c>
      <c r="N120" s="76">
        <f>N121</f>
        <v>0</v>
      </c>
      <c r="O120" s="125">
        <f t="shared" si="33"/>
        <v>0</v>
      </c>
      <c r="P120" s="76">
        <f>P121</f>
        <v>0</v>
      </c>
      <c r="Q120" s="125">
        <f t="shared" si="34"/>
        <v>0</v>
      </c>
      <c r="R120" s="76">
        <f>R121</f>
        <v>0</v>
      </c>
      <c r="S120" s="125">
        <f t="shared" si="35"/>
        <v>0</v>
      </c>
      <c r="T120" s="76">
        <f>T121</f>
        <v>0</v>
      </c>
      <c r="U120" s="125">
        <f t="shared" si="36"/>
        <v>0</v>
      </c>
    </row>
    <row r="121" spans="1:21" ht="48" hidden="1" customHeight="1">
      <c r="A121" s="44" t="s">
        <v>146</v>
      </c>
      <c r="B121" s="88" t="s">
        <v>190</v>
      </c>
      <c r="C121" s="40" t="s">
        <v>118</v>
      </c>
      <c r="D121" s="40" t="s">
        <v>114</v>
      </c>
      <c r="E121" s="58"/>
      <c r="F121" s="40"/>
      <c r="G121" s="76">
        <v>0</v>
      </c>
      <c r="H121" s="76">
        <v>0</v>
      </c>
      <c r="I121" s="125">
        <f t="shared" si="24"/>
        <v>0</v>
      </c>
      <c r="J121" s="76">
        <v>0</v>
      </c>
      <c r="K121" s="125">
        <f t="shared" si="25"/>
        <v>0</v>
      </c>
      <c r="L121" s="76">
        <v>0</v>
      </c>
      <c r="M121" s="125">
        <f t="shared" si="32"/>
        <v>0</v>
      </c>
      <c r="N121" s="76">
        <v>0</v>
      </c>
      <c r="O121" s="125">
        <f t="shared" si="33"/>
        <v>0</v>
      </c>
      <c r="P121" s="76">
        <v>0</v>
      </c>
      <c r="Q121" s="125">
        <f t="shared" si="34"/>
        <v>0</v>
      </c>
      <c r="R121" s="76">
        <v>0</v>
      </c>
      <c r="S121" s="125">
        <f t="shared" si="35"/>
        <v>0</v>
      </c>
      <c r="T121" s="76">
        <v>0</v>
      </c>
      <c r="U121" s="125">
        <f t="shared" si="36"/>
        <v>0</v>
      </c>
    </row>
    <row r="122" spans="1:21" ht="29.25" customHeight="1">
      <c r="A122" s="44" t="s">
        <v>36</v>
      </c>
      <c r="B122" s="98" t="s">
        <v>190</v>
      </c>
      <c r="C122" s="99" t="s">
        <v>118</v>
      </c>
      <c r="D122" s="99" t="s">
        <v>114</v>
      </c>
      <c r="E122" s="58" t="s">
        <v>210</v>
      </c>
      <c r="F122" s="40"/>
      <c r="G122" s="76">
        <f>G123</f>
        <v>150</v>
      </c>
      <c r="H122" s="76"/>
      <c r="I122" s="125">
        <f t="shared" si="24"/>
        <v>150</v>
      </c>
      <c r="J122" s="76"/>
      <c r="K122" s="125">
        <f t="shared" si="25"/>
        <v>150</v>
      </c>
      <c r="L122" s="76"/>
      <c r="M122" s="125">
        <f t="shared" si="32"/>
        <v>150</v>
      </c>
      <c r="N122" s="76"/>
      <c r="O122" s="125">
        <f t="shared" si="33"/>
        <v>150</v>
      </c>
      <c r="P122" s="76"/>
      <c r="Q122" s="125">
        <f t="shared" si="34"/>
        <v>150</v>
      </c>
      <c r="R122" s="76"/>
      <c r="S122" s="125">
        <f t="shared" si="35"/>
        <v>150</v>
      </c>
      <c r="T122" s="76"/>
      <c r="U122" s="125">
        <f t="shared" si="36"/>
        <v>150</v>
      </c>
    </row>
    <row r="123" spans="1:21" ht="15.6" customHeight="1">
      <c r="A123" s="44" t="s">
        <v>125</v>
      </c>
      <c r="B123" s="88" t="s">
        <v>190</v>
      </c>
      <c r="C123" s="40" t="s">
        <v>118</v>
      </c>
      <c r="D123" s="40" t="s">
        <v>114</v>
      </c>
      <c r="E123" s="58" t="s">
        <v>104</v>
      </c>
      <c r="F123" s="40"/>
      <c r="G123" s="76">
        <f>G124</f>
        <v>150</v>
      </c>
      <c r="H123" s="76">
        <f>H124</f>
        <v>0</v>
      </c>
      <c r="I123" s="125">
        <f t="shared" si="24"/>
        <v>150</v>
      </c>
      <c r="J123" s="76">
        <f>J124</f>
        <v>0</v>
      </c>
      <c r="K123" s="125">
        <f t="shared" si="25"/>
        <v>150</v>
      </c>
      <c r="L123" s="76">
        <f>L124</f>
        <v>0</v>
      </c>
      <c r="M123" s="125">
        <f t="shared" si="32"/>
        <v>150</v>
      </c>
      <c r="N123" s="76">
        <f>N124</f>
        <v>0</v>
      </c>
      <c r="O123" s="125">
        <f t="shared" si="33"/>
        <v>150</v>
      </c>
      <c r="P123" s="76">
        <f>P124</f>
        <v>0</v>
      </c>
      <c r="Q123" s="125">
        <f t="shared" si="34"/>
        <v>150</v>
      </c>
      <c r="R123" s="76">
        <f>R124</f>
        <v>0</v>
      </c>
      <c r="S123" s="125">
        <f t="shared" si="35"/>
        <v>150</v>
      </c>
      <c r="T123" s="76">
        <f>T124</f>
        <v>0</v>
      </c>
      <c r="U123" s="125">
        <f t="shared" si="36"/>
        <v>150</v>
      </c>
    </row>
    <row r="124" spans="1:21" ht="29.45" customHeight="1">
      <c r="A124" s="44" t="s">
        <v>181</v>
      </c>
      <c r="B124" s="88" t="s">
        <v>190</v>
      </c>
      <c r="C124" s="40" t="s">
        <v>118</v>
      </c>
      <c r="D124" s="40" t="s">
        <v>114</v>
      </c>
      <c r="E124" s="58" t="s">
        <v>104</v>
      </c>
      <c r="F124" s="40" t="s">
        <v>133</v>
      </c>
      <c r="G124" s="76">
        <v>150</v>
      </c>
      <c r="H124" s="76">
        <v>0</v>
      </c>
      <c r="I124" s="125">
        <f t="shared" si="24"/>
        <v>150</v>
      </c>
      <c r="J124" s="76">
        <v>0</v>
      </c>
      <c r="K124" s="125">
        <f t="shared" si="25"/>
        <v>150</v>
      </c>
      <c r="L124" s="76">
        <v>0</v>
      </c>
      <c r="M124" s="125">
        <f t="shared" si="32"/>
        <v>150</v>
      </c>
      <c r="N124" s="76">
        <v>0</v>
      </c>
      <c r="O124" s="125">
        <f t="shared" si="33"/>
        <v>150</v>
      </c>
      <c r="P124" s="76">
        <v>0</v>
      </c>
      <c r="Q124" s="125">
        <f t="shared" si="34"/>
        <v>150</v>
      </c>
      <c r="R124" s="76">
        <v>0</v>
      </c>
      <c r="S124" s="125">
        <f t="shared" si="35"/>
        <v>150</v>
      </c>
      <c r="T124" s="76">
        <v>0</v>
      </c>
      <c r="U124" s="125">
        <f t="shared" si="36"/>
        <v>150</v>
      </c>
    </row>
    <row r="125" spans="1:21" s="5" customFormat="1" ht="13.9" customHeight="1">
      <c r="A125" s="32" t="s">
        <v>112</v>
      </c>
      <c r="B125" s="88" t="s">
        <v>190</v>
      </c>
      <c r="C125" s="38" t="s">
        <v>118</v>
      </c>
      <c r="D125" s="38" t="s">
        <v>116</v>
      </c>
      <c r="E125" s="58"/>
      <c r="F125" s="38"/>
      <c r="G125" s="75">
        <f>G126+G131+G133+G135+G137+G139</f>
        <v>1334.5</v>
      </c>
      <c r="H125" s="75">
        <f>H126+H131+H133+H135+H137+H139</f>
        <v>0</v>
      </c>
      <c r="I125" s="125">
        <f t="shared" si="24"/>
        <v>1334.5</v>
      </c>
      <c r="J125" s="134">
        <f>J126+J131+J133+J135+J137+J139</f>
        <v>333.17017999999996</v>
      </c>
      <c r="K125" s="133">
        <f t="shared" si="25"/>
        <v>1667.6701800000001</v>
      </c>
      <c r="L125" s="134">
        <f>L126+L130</f>
        <v>1720</v>
      </c>
      <c r="M125" s="133">
        <f t="shared" si="32"/>
        <v>3387.6701800000001</v>
      </c>
      <c r="N125" s="134">
        <f>N126+N130</f>
        <v>524.30799999999999</v>
      </c>
      <c r="O125" s="133">
        <f t="shared" si="33"/>
        <v>3911.9781800000001</v>
      </c>
      <c r="P125" s="134">
        <f>P126+P130</f>
        <v>-125.4</v>
      </c>
      <c r="Q125" s="133">
        <f t="shared" si="34"/>
        <v>3786.57818</v>
      </c>
      <c r="R125" s="134">
        <f>R126+R130</f>
        <v>0</v>
      </c>
      <c r="S125" s="133">
        <f t="shared" si="35"/>
        <v>3786.57818</v>
      </c>
      <c r="T125" s="134">
        <f>T126+T130</f>
        <v>0</v>
      </c>
      <c r="U125" s="133">
        <f t="shared" si="36"/>
        <v>3786.57818</v>
      </c>
    </row>
    <row r="126" spans="1:21" s="8" customFormat="1" ht="40.9" customHeight="1">
      <c r="A126" s="101" t="s">
        <v>105</v>
      </c>
      <c r="B126" s="116" t="s">
        <v>190</v>
      </c>
      <c r="C126" s="99" t="s">
        <v>118</v>
      </c>
      <c r="D126" s="99" t="s">
        <v>116</v>
      </c>
      <c r="E126" s="103" t="s">
        <v>64</v>
      </c>
      <c r="F126" s="99"/>
      <c r="G126" s="117">
        <f t="shared" ref="G126:T128" si="37">G127</f>
        <v>50</v>
      </c>
      <c r="H126" s="117">
        <f t="shared" si="37"/>
        <v>0</v>
      </c>
      <c r="I126" s="125">
        <f t="shared" si="24"/>
        <v>50</v>
      </c>
      <c r="J126" s="117">
        <f t="shared" si="37"/>
        <v>150</v>
      </c>
      <c r="K126" s="125">
        <f t="shared" si="25"/>
        <v>200</v>
      </c>
      <c r="L126" s="117">
        <f t="shared" si="37"/>
        <v>0</v>
      </c>
      <c r="M126" s="125">
        <f t="shared" si="32"/>
        <v>200</v>
      </c>
      <c r="N126" s="117">
        <f t="shared" si="37"/>
        <v>0</v>
      </c>
      <c r="O126" s="125">
        <f t="shared" si="33"/>
        <v>200</v>
      </c>
      <c r="P126" s="117">
        <f t="shared" si="37"/>
        <v>0</v>
      </c>
      <c r="Q126" s="125">
        <f t="shared" si="34"/>
        <v>200</v>
      </c>
      <c r="R126" s="117">
        <f t="shared" si="37"/>
        <v>0</v>
      </c>
      <c r="S126" s="125">
        <f t="shared" si="35"/>
        <v>200</v>
      </c>
      <c r="T126" s="117">
        <f t="shared" si="37"/>
        <v>0</v>
      </c>
      <c r="U126" s="125">
        <f t="shared" si="36"/>
        <v>200</v>
      </c>
    </row>
    <row r="127" spans="1:21" s="5" customFormat="1" ht="29.25" customHeight="1">
      <c r="A127" s="67" t="s">
        <v>66</v>
      </c>
      <c r="B127" s="24" t="s">
        <v>190</v>
      </c>
      <c r="C127" s="68" t="s">
        <v>118</v>
      </c>
      <c r="D127" s="68" t="s">
        <v>116</v>
      </c>
      <c r="E127" s="58" t="s">
        <v>65</v>
      </c>
      <c r="F127" s="68"/>
      <c r="G127" s="96">
        <f t="shared" si="37"/>
        <v>50</v>
      </c>
      <c r="H127" s="96">
        <f t="shared" si="37"/>
        <v>0</v>
      </c>
      <c r="I127" s="125">
        <f t="shared" si="24"/>
        <v>50</v>
      </c>
      <c r="J127" s="96">
        <f t="shared" si="37"/>
        <v>150</v>
      </c>
      <c r="K127" s="125">
        <f t="shared" si="25"/>
        <v>200</v>
      </c>
      <c r="L127" s="96">
        <f t="shared" si="37"/>
        <v>0</v>
      </c>
      <c r="M127" s="125">
        <f t="shared" si="32"/>
        <v>200</v>
      </c>
      <c r="N127" s="96">
        <f t="shared" si="37"/>
        <v>0</v>
      </c>
      <c r="O127" s="125">
        <f t="shared" si="33"/>
        <v>200</v>
      </c>
      <c r="P127" s="96">
        <f t="shared" si="37"/>
        <v>0</v>
      </c>
      <c r="Q127" s="125">
        <f t="shared" si="34"/>
        <v>200</v>
      </c>
      <c r="R127" s="96">
        <f t="shared" si="37"/>
        <v>0</v>
      </c>
      <c r="S127" s="125">
        <f t="shared" si="35"/>
        <v>200</v>
      </c>
      <c r="T127" s="96">
        <f t="shared" si="37"/>
        <v>0</v>
      </c>
      <c r="U127" s="125">
        <f t="shared" si="36"/>
        <v>200</v>
      </c>
    </row>
    <row r="128" spans="1:21" s="5" customFormat="1" ht="21.75" customHeight="1">
      <c r="A128" s="67" t="s">
        <v>68</v>
      </c>
      <c r="B128" s="24" t="s">
        <v>190</v>
      </c>
      <c r="C128" s="68" t="s">
        <v>118</v>
      </c>
      <c r="D128" s="68" t="s">
        <v>116</v>
      </c>
      <c r="E128" s="58" t="s">
        <v>67</v>
      </c>
      <c r="F128" s="68"/>
      <c r="G128" s="96">
        <f t="shared" si="37"/>
        <v>50</v>
      </c>
      <c r="H128" s="96">
        <f t="shared" si="37"/>
        <v>0</v>
      </c>
      <c r="I128" s="125">
        <f t="shared" si="24"/>
        <v>50</v>
      </c>
      <c r="J128" s="96">
        <f t="shared" si="37"/>
        <v>150</v>
      </c>
      <c r="K128" s="125">
        <f t="shared" si="25"/>
        <v>200</v>
      </c>
      <c r="L128" s="96">
        <f t="shared" si="37"/>
        <v>0</v>
      </c>
      <c r="M128" s="125">
        <f t="shared" si="32"/>
        <v>200</v>
      </c>
      <c r="N128" s="96">
        <f t="shared" si="37"/>
        <v>0</v>
      </c>
      <c r="O128" s="125">
        <f t="shared" si="33"/>
        <v>200</v>
      </c>
      <c r="P128" s="96">
        <f t="shared" si="37"/>
        <v>0</v>
      </c>
      <c r="Q128" s="125">
        <f t="shared" si="34"/>
        <v>200</v>
      </c>
      <c r="R128" s="96">
        <f t="shared" si="37"/>
        <v>0</v>
      </c>
      <c r="S128" s="125">
        <f t="shared" si="35"/>
        <v>200</v>
      </c>
      <c r="T128" s="96">
        <f t="shared" si="37"/>
        <v>0</v>
      </c>
      <c r="U128" s="125">
        <f t="shared" si="36"/>
        <v>200</v>
      </c>
    </row>
    <row r="129" spans="1:21" s="5" customFormat="1" ht="25.9" customHeight="1">
      <c r="A129" s="44" t="s">
        <v>181</v>
      </c>
      <c r="B129" s="24" t="s">
        <v>190</v>
      </c>
      <c r="C129" s="68" t="s">
        <v>118</v>
      </c>
      <c r="D129" s="68" t="s">
        <v>116</v>
      </c>
      <c r="E129" s="58" t="s">
        <v>67</v>
      </c>
      <c r="F129" s="92" t="s">
        <v>133</v>
      </c>
      <c r="G129" s="96">
        <v>50</v>
      </c>
      <c r="H129" s="96">
        <v>0</v>
      </c>
      <c r="I129" s="125">
        <f t="shared" si="24"/>
        <v>50</v>
      </c>
      <c r="J129" s="96">
        <v>150</v>
      </c>
      <c r="K129" s="125">
        <f t="shared" si="25"/>
        <v>200</v>
      </c>
      <c r="L129" s="96"/>
      <c r="M129" s="125">
        <f t="shared" si="32"/>
        <v>200</v>
      </c>
      <c r="N129" s="96"/>
      <c r="O129" s="125">
        <f t="shared" si="33"/>
        <v>200</v>
      </c>
      <c r="P129" s="96"/>
      <c r="Q129" s="125">
        <f t="shared" si="34"/>
        <v>200</v>
      </c>
      <c r="R129" s="96"/>
      <c r="S129" s="125">
        <f t="shared" si="35"/>
        <v>200</v>
      </c>
      <c r="T129" s="96"/>
      <c r="U129" s="125">
        <f t="shared" si="36"/>
        <v>200</v>
      </c>
    </row>
    <row r="130" spans="1:21" ht="14.45" customHeight="1">
      <c r="A130" s="44" t="s">
        <v>36</v>
      </c>
      <c r="B130" s="88" t="s">
        <v>190</v>
      </c>
      <c r="C130" s="40" t="s">
        <v>118</v>
      </c>
      <c r="D130" s="40" t="s">
        <v>116</v>
      </c>
      <c r="E130" s="58" t="s">
        <v>210</v>
      </c>
      <c r="F130" s="40"/>
      <c r="G130" s="76">
        <f>G131+G133+G135+G137+G139</f>
        <v>1284.5</v>
      </c>
      <c r="H130" s="76">
        <f>H131+H133+H135+H137+H139</f>
        <v>0</v>
      </c>
      <c r="I130" s="125">
        <f t="shared" si="24"/>
        <v>1284.5</v>
      </c>
      <c r="J130" s="131">
        <f>J131+J133+J135+J137+J139</f>
        <v>183.17017999999999</v>
      </c>
      <c r="K130" s="133">
        <f t="shared" si="25"/>
        <v>1467.6701800000001</v>
      </c>
      <c r="L130" s="131">
        <f>L131+L133+L135+L137+L139</f>
        <v>1720</v>
      </c>
      <c r="M130" s="133">
        <f t="shared" si="32"/>
        <v>3187.6701800000001</v>
      </c>
      <c r="N130" s="131">
        <f>N131+N133+N135+N137+N139</f>
        <v>524.30799999999999</v>
      </c>
      <c r="O130" s="133">
        <f t="shared" si="33"/>
        <v>3711.9781800000001</v>
      </c>
      <c r="P130" s="131">
        <f>P131+P133+P135+P137+P139</f>
        <v>-125.4</v>
      </c>
      <c r="Q130" s="133">
        <f t="shared" si="34"/>
        <v>3586.57818</v>
      </c>
      <c r="R130" s="131">
        <f>R131+R133+R135+R137+R139</f>
        <v>0</v>
      </c>
      <c r="S130" s="133">
        <f t="shared" si="35"/>
        <v>3586.57818</v>
      </c>
      <c r="T130" s="131">
        <f>T131+T133+T135+T137+T139</f>
        <v>0</v>
      </c>
      <c r="U130" s="133">
        <f t="shared" si="36"/>
        <v>3586.57818</v>
      </c>
    </row>
    <row r="131" spans="1:21" ht="14.25" customHeight="1">
      <c r="A131" s="49" t="s">
        <v>69</v>
      </c>
      <c r="B131" s="88" t="s">
        <v>190</v>
      </c>
      <c r="C131" s="40" t="s">
        <v>118</v>
      </c>
      <c r="D131" s="40" t="s">
        <v>116</v>
      </c>
      <c r="E131" s="58" t="s">
        <v>217</v>
      </c>
      <c r="F131" s="48"/>
      <c r="G131" s="79">
        <f>G132</f>
        <v>60</v>
      </c>
      <c r="H131" s="79">
        <f>H132</f>
        <v>0</v>
      </c>
      <c r="I131" s="125">
        <f t="shared" si="24"/>
        <v>60</v>
      </c>
      <c r="J131" s="79">
        <f>J132</f>
        <v>0</v>
      </c>
      <c r="K131" s="125">
        <f t="shared" si="25"/>
        <v>60</v>
      </c>
      <c r="L131" s="79">
        <f>L132</f>
        <v>0</v>
      </c>
      <c r="M131" s="125">
        <f t="shared" si="32"/>
        <v>60</v>
      </c>
      <c r="N131" s="111">
        <f>N132</f>
        <v>16.248000000000001</v>
      </c>
      <c r="O131" s="129">
        <f t="shared" si="33"/>
        <v>76.248000000000005</v>
      </c>
      <c r="P131" s="111">
        <f>P132</f>
        <v>8</v>
      </c>
      <c r="Q131" s="129">
        <f t="shared" si="34"/>
        <v>84.248000000000005</v>
      </c>
      <c r="R131" s="111">
        <f>R132</f>
        <v>300.62200000000001</v>
      </c>
      <c r="S131" s="129">
        <f t="shared" si="35"/>
        <v>384.87</v>
      </c>
      <c r="T131" s="111">
        <f>T132</f>
        <v>0</v>
      </c>
      <c r="U131" s="129">
        <f t="shared" si="36"/>
        <v>384.87</v>
      </c>
    </row>
    <row r="132" spans="1:21" ht="27" customHeight="1">
      <c r="A132" s="44" t="s">
        <v>181</v>
      </c>
      <c r="B132" s="88" t="s">
        <v>190</v>
      </c>
      <c r="C132" s="40" t="s">
        <v>118</v>
      </c>
      <c r="D132" s="40" t="s">
        <v>116</v>
      </c>
      <c r="E132" s="58" t="s">
        <v>217</v>
      </c>
      <c r="F132" s="48" t="s">
        <v>133</v>
      </c>
      <c r="G132" s="79">
        <v>60</v>
      </c>
      <c r="H132" s="79">
        <v>0</v>
      </c>
      <c r="I132" s="125">
        <f t="shared" si="24"/>
        <v>60</v>
      </c>
      <c r="J132" s="79">
        <v>0</v>
      </c>
      <c r="K132" s="125">
        <f t="shared" si="25"/>
        <v>60</v>
      </c>
      <c r="L132" s="79">
        <v>0</v>
      </c>
      <c r="M132" s="125">
        <f t="shared" si="32"/>
        <v>60</v>
      </c>
      <c r="N132" s="111">
        <v>16.248000000000001</v>
      </c>
      <c r="O132" s="129">
        <f t="shared" si="33"/>
        <v>76.248000000000005</v>
      </c>
      <c r="P132" s="111">
        <v>8</v>
      </c>
      <c r="Q132" s="129">
        <f t="shared" si="34"/>
        <v>84.248000000000005</v>
      </c>
      <c r="R132" s="111">
        <v>300.62200000000001</v>
      </c>
      <c r="S132" s="129">
        <f t="shared" si="35"/>
        <v>384.87</v>
      </c>
      <c r="T132" s="111"/>
      <c r="U132" s="129">
        <f t="shared" si="36"/>
        <v>384.87</v>
      </c>
    </row>
    <row r="133" spans="1:21" s="4" customFormat="1" ht="26.45" customHeight="1">
      <c r="A133" s="36" t="s">
        <v>70</v>
      </c>
      <c r="B133" s="88" t="s">
        <v>190</v>
      </c>
      <c r="C133" s="40" t="s">
        <v>118</v>
      </c>
      <c r="D133" s="40" t="s">
        <v>116</v>
      </c>
      <c r="E133" s="58" t="s">
        <v>218</v>
      </c>
      <c r="F133" s="49"/>
      <c r="G133" s="79">
        <f>G134</f>
        <v>280</v>
      </c>
      <c r="H133" s="79">
        <f>H134</f>
        <v>0</v>
      </c>
      <c r="I133" s="125">
        <f t="shared" si="24"/>
        <v>280</v>
      </c>
      <c r="J133" s="132">
        <f>J134</f>
        <v>183.17017999999999</v>
      </c>
      <c r="K133" s="133">
        <f t="shared" si="25"/>
        <v>463.17017999999996</v>
      </c>
      <c r="L133" s="132">
        <f>L134</f>
        <v>0</v>
      </c>
      <c r="M133" s="133">
        <f t="shared" si="32"/>
        <v>463.17017999999996</v>
      </c>
      <c r="N133" s="132">
        <f>N134</f>
        <v>1064.308</v>
      </c>
      <c r="O133" s="133">
        <f t="shared" si="33"/>
        <v>1527.4781800000001</v>
      </c>
      <c r="P133" s="132">
        <f>P134</f>
        <v>0</v>
      </c>
      <c r="Q133" s="133">
        <f t="shared" si="34"/>
        <v>1527.4781800000001</v>
      </c>
      <c r="R133" s="132">
        <f>R134</f>
        <v>0</v>
      </c>
      <c r="S133" s="133">
        <f t="shared" si="35"/>
        <v>1527.4781800000001</v>
      </c>
      <c r="T133" s="132">
        <f>T134</f>
        <v>0</v>
      </c>
      <c r="U133" s="133">
        <f t="shared" si="36"/>
        <v>1527.4781800000001</v>
      </c>
    </row>
    <row r="134" spans="1:21" ht="27.6" customHeight="1">
      <c r="A134" s="44" t="s">
        <v>181</v>
      </c>
      <c r="B134" s="88" t="s">
        <v>190</v>
      </c>
      <c r="C134" s="40" t="s">
        <v>118</v>
      </c>
      <c r="D134" s="40" t="s">
        <v>116</v>
      </c>
      <c r="E134" s="58" t="s">
        <v>218</v>
      </c>
      <c r="F134" s="48" t="s">
        <v>133</v>
      </c>
      <c r="G134" s="79">
        <v>280</v>
      </c>
      <c r="H134" s="79">
        <v>0</v>
      </c>
      <c r="I134" s="125">
        <f t="shared" si="24"/>
        <v>280</v>
      </c>
      <c r="J134" s="132">
        <v>183.17017999999999</v>
      </c>
      <c r="K134" s="133">
        <f t="shared" si="25"/>
        <v>463.17017999999996</v>
      </c>
      <c r="L134" s="132"/>
      <c r="M134" s="133">
        <f t="shared" si="32"/>
        <v>463.17017999999996</v>
      </c>
      <c r="N134" s="132">
        <v>1064.308</v>
      </c>
      <c r="O134" s="133">
        <f t="shared" si="33"/>
        <v>1527.4781800000001</v>
      </c>
      <c r="P134" s="132"/>
      <c r="Q134" s="133">
        <f t="shared" si="34"/>
        <v>1527.4781800000001</v>
      </c>
      <c r="R134" s="132"/>
      <c r="S134" s="133">
        <f t="shared" si="35"/>
        <v>1527.4781800000001</v>
      </c>
      <c r="T134" s="132"/>
      <c r="U134" s="133">
        <f t="shared" si="36"/>
        <v>1527.4781800000001</v>
      </c>
    </row>
    <row r="135" spans="1:21" ht="16.149999999999999" customHeight="1">
      <c r="A135" s="49" t="s">
        <v>71</v>
      </c>
      <c r="B135" s="88" t="s">
        <v>190</v>
      </c>
      <c r="C135" s="40" t="s">
        <v>118</v>
      </c>
      <c r="D135" s="40" t="s">
        <v>116</v>
      </c>
      <c r="E135" s="58" t="s">
        <v>219</v>
      </c>
      <c r="F135" s="49"/>
      <c r="G135" s="79">
        <f>G136</f>
        <v>49</v>
      </c>
      <c r="H135" s="79">
        <f>H136</f>
        <v>0</v>
      </c>
      <c r="I135" s="125">
        <f t="shared" si="24"/>
        <v>49</v>
      </c>
      <c r="J135" s="79">
        <f>J136</f>
        <v>0</v>
      </c>
      <c r="K135" s="125">
        <f t="shared" si="25"/>
        <v>49</v>
      </c>
      <c r="L135" s="79">
        <f>L136</f>
        <v>0</v>
      </c>
      <c r="M135" s="125">
        <f t="shared" si="32"/>
        <v>49</v>
      </c>
      <c r="N135" s="79">
        <f>N136</f>
        <v>0</v>
      </c>
      <c r="O135" s="125">
        <f t="shared" si="33"/>
        <v>49</v>
      </c>
      <c r="P135" s="79">
        <f>P136</f>
        <v>-14</v>
      </c>
      <c r="Q135" s="125">
        <f t="shared" si="34"/>
        <v>35</v>
      </c>
      <c r="R135" s="79">
        <f>R136</f>
        <v>0</v>
      </c>
      <c r="S135" s="125">
        <f t="shared" si="35"/>
        <v>35</v>
      </c>
      <c r="T135" s="79">
        <f>T136</f>
        <v>0</v>
      </c>
      <c r="U135" s="125">
        <f t="shared" si="36"/>
        <v>35</v>
      </c>
    </row>
    <row r="136" spans="1:21" ht="26.45" customHeight="1">
      <c r="A136" s="44" t="s">
        <v>181</v>
      </c>
      <c r="B136" s="88" t="s">
        <v>190</v>
      </c>
      <c r="C136" s="40" t="s">
        <v>118</v>
      </c>
      <c r="D136" s="40" t="s">
        <v>116</v>
      </c>
      <c r="E136" s="58" t="s">
        <v>219</v>
      </c>
      <c r="F136" s="48" t="s">
        <v>133</v>
      </c>
      <c r="G136" s="79">
        <v>49</v>
      </c>
      <c r="H136" s="79">
        <v>0</v>
      </c>
      <c r="I136" s="125">
        <f t="shared" si="24"/>
        <v>49</v>
      </c>
      <c r="J136" s="79">
        <v>0</v>
      </c>
      <c r="K136" s="125">
        <f t="shared" si="25"/>
        <v>49</v>
      </c>
      <c r="L136" s="79">
        <v>0</v>
      </c>
      <c r="M136" s="125">
        <f t="shared" si="32"/>
        <v>49</v>
      </c>
      <c r="N136" s="79">
        <v>0</v>
      </c>
      <c r="O136" s="125">
        <f t="shared" si="33"/>
        <v>49</v>
      </c>
      <c r="P136" s="79">
        <v>-14</v>
      </c>
      <c r="Q136" s="125">
        <f t="shared" si="34"/>
        <v>35</v>
      </c>
      <c r="R136" s="79"/>
      <c r="S136" s="125">
        <f t="shared" si="35"/>
        <v>35</v>
      </c>
      <c r="T136" s="79"/>
      <c r="U136" s="125">
        <f t="shared" si="36"/>
        <v>35</v>
      </c>
    </row>
    <row r="137" spans="1:21" ht="15.6" customHeight="1">
      <c r="A137" s="44" t="s">
        <v>147</v>
      </c>
      <c r="B137" s="88" t="s">
        <v>190</v>
      </c>
      <c r="C137" s="40" t="s">
        <v>118</v>
      </c>
      <c r="D137" s="40" t="s">
        <v>116</v>
      </c>
      <c r="E137" s="58" t="s">
        <v>220</v>
      </c>
      <c r="F137" s="48"/>
      <c r="G137" s="79">
        <f>G138</f>
        <v>69.5</v>
      </c>
      <c r="H137" s="79">
        <f>H138</f>
        <v>0</v>
      </c>
      <c r="I137" s="125">
        <f t="shared" si="24"/>
        <v>69.5</v>
      </c>
      <c r="J137" s="79">
        <f>J138</f>
        <v>0</v>
      </c>
      <c r="K137" s="125">
        <f t="shared" si="25"/>
        <v>69.5</v>
      </c>
      <c r="L137" s="79">
        <f>L138</f>
        <v>0</v>
      </c>
      <c r="M137" s="125">
        <f t="shared" si="32"/>
        <v>69.5</v>
      </c>
      <c r="N137" s="79">
        <f>N138</f>
        <v>0</v>
      </c>
      <c r="O137" s="125">
        <f t="shared" si="33"/>
        <v>69.5</v>
      </c>
      <c r="P137" s="79">
        <f>P138</f>
        <v>7.1</v>
      </c>
      <c r="Q137" s="125">
        <f t="shared" si="34"/>
        <v>76.599999999999994</v>
      </c>
      <c r="R137" s="79">
        <f>R138</f>
        <v>2.6</v>
      </c>
      <c r="S137" s="125">
        <f t="shared" si="35"/>
        <v>79.199999999999989</v>
      </c>
      <c r="T137" s="79">
        <f>T138</f>
        <v>0</v>
      </c>
      <c r="U137" s="125">
        <f t="shared" si="36"/>
        <v>79.199999999999989</v>
      </c>
    </row>
    <row r="138" spans="1:21" ht="27.6" customHeight="1">
      <c r="A138" s="44" t="s">
        <v>181</v>
      </c>
      <c r="B138" s="88" t="s">
        <v>190</v>
      </c>
      <c r="C138" s="40" t="s">
        <v>118</v>
      </c>
      <c r="D138" s="40" t="s">
        <v>116</v>
      </c>
      <c r="E138" s="58" t="s">
        <v>220</v>
      </c>
      <c r="F138" s="48" t="s">
        <v>133</v>
      </c>
      <c r="G138" s="79">
        <v>69.5</v>
      </c>
      <c r="H138" s="79">
        <v>0</v>
      </c>
      <c r="I138" s="125">
        <f t="shared" si="24"/>
        <v>69.5</v>
      </c>
      <c r="J138" s="79">
        <v>0</v>
      </c>
      <c r="K138" s="125">
        <f t="shared" si="25"/>
        <v>69.5</v>
      </c>
      <c r="L138" s="79">
        <v>0</v>
      </c>
      <c r="M138" s="125">
        <f t="shared" si="32"/>
        <v>69.5</v>
      </c>
      <c r="N138" s="79">
        <v>0</v>
      </c>
      <c r="O138" s="125">
        <f t="shared" si="33"/>
        <v>69.5</v>
      </c>
      <c r="P138" s="79">
        <v>7.1</v>
      </c>
      <c r="Q138" s="125">
        <f t="shared" si="34"/>
        <v>76.599999999999994</v>
      </c>
      <c r="R138" s="79">
        <v>2.6</v>
      </c>
      <c r="S138" s="125">
        <f t="shared" si="35"/>
        <v>79.199999999999989</v>
      </c>
      <c r="T138" s="79"/>
      <c r="U138" s="125">
        <f t="shared" si="36"/>
        <v>79.199999999999989</v>
      </c>
    </row>
    <row r="139" spans="1:21" ht="27.75" customHeight="1">
      <c r="A139" s="44" t="s">
        <v>72</v>
      </c>
      <c r="B139" s="88" t="s">
        <v>190</v>
      </c>
      <c r="C139" s="40" t="s">
        <v>118</v>
      </c>
      <c r="D139" s="40" t="s">
        <v>116</v>
      </c>
      <c r="E139" s="58" t="s">
        <v>221</v>
      </c>
      <c r="F139" s="48"/>
      <c r="G139" s="79">
        <f>G140</f>
        <v>826</v>
      </c>
      <c r="H139" s="79">
        <f>H140</f>
        <v>0</v>
      </c>
      <c r="I139" s="125">
        <f t="shared" ref="I139:I202" si="38">G139+H139</f>
        <v>826</v>
      </c>
      <c r="J139" s="79">
        <f>J140</f>
        <v>0</v>
      </c>
      <c r="K139" s="125">
        <f t="shared" ref="K139:K202" si="39">I139+J139</f>
        <v>826</v>
      </c>
      <c r="L139" s="79">
        <f>L140</f>
        <v>1720</v>
      </c>
      <c r="M139" s="125">
        <f t="shared" si="32"/>
        <v>2546</v>
      </c>
      <c r="N139" s="111">
        <f>N140</f>
        <v>-556.24800000000005</v>
      </c>
      <c r="O139" s="125">
        <f t="shared" si="33"/>
        <v>1989.752</v>
      </c>
      <c r="P139" s="111">
        <f>P140</f>
        <v>-126.5</v>
      </c>
      <c r="Q139" s="125">
        <f t="shared" si="34"/>
        <v>1863.252</v>
      </c>
      <c r="R139" s="111">
        <f>R140</f>
        <v>-303.22199999999998</v>
      </c>
      <c r="S139" s="125">
        <f t="shared" si="35"/>
        <v>1560.03</v>
      </c>
      <c r="T139" s="111">
        <f>T140</f>
        <v>0</v>
      </c>
      <c r="U139" s="125">
        <f t="shared" si="36"/>
        <v>1560.03</v>
      </c>
    </row>
    <row r="140" spans="1:21" ht="27" customHeight="1">
      <c r="A140" s="44" t="s">
        <v>181</v>
      </c>
      <c r="B140" s="88" t="s">
        <v>190</v>
      </c>
      <c r="C140" s="40" t="s">
        <v>118</v>
      </c>
      <c r="D140" s="40" t="s">
        <v>116</v>
      </c>
      <c r="E140" s="58" t="s">
        <v>221</v>
      </c>
      <c r="F140" s="48" t="s">
        <v>133</v>
      </c>
      <c r="G140" s="79">
        <v>826</v>
      </c>
      <c r="H140" s="79"/>
      <c r="I140" s="125">
        <f t="shared" si="38"/>
        <v>826</v>
      </c>
      <c r="J140" s="79"/>
      <c r="K140" s="125">
        <f t="shared" si="39"/>
        <v>826</v>
      </c>
      <c r="L140" s="79">
        <v>1720</v>
      </c>
      <c r="M140" s="125">
        <f t="shared" si="32"/>
        <v>2546</v>
      </c>
      <c r="N140" s="111">
        <v>-556.24800000000005</v>
      </c>
      <c r="O140" s="125">
        <f t="shared" si="33"/>
        <v>1989.752</v>
      </c>
      <c r="P140" s="111">
        <v>-126.5</v>
      </c>
      <c r="Q140" s="125">
        <f t="shared" si="34"/>
        <v>1863.252</v>
      </c>
      <c r="R140" s="111">
        <v>-303.22199999999998</v>
      </c>
      <c r="S140" s="125">
        <f t="shared" si="35"/>
        <v>1560.03</v>
      </c>
      <c r="T140" s="111"/>
      <c r="U140" s="125">
        <f t="shared" si="36"/>
        <v>1560.03</v>
      </c>
    </row>
    <row r="141" spans="1:21" s="17" customFormat="1" ht="15" customHeight="1">
      <c r="A141" s="50" t="s">
        <v>148</v>
      </c>
      <c r="B141" s="87" t="s">
        <v>190</v>
      </c>
      <c r="C141" s="59" t="s">
        <v>119</v>
      </c>
      <c r="D141" s="59"/>
      <c r="E141" s="58"/>
      <c r="F141" s="55"/>
      <c r="G141" s="81">
        <f>G142</f>
        <v>4775.3100000000004</v>
      </c>
      <c r="H141" s="81">
        <f>H142+H193</f>
        <v>0</v>
      </c>
      <c r="I141" s="126">
        <f t="shared" si="38"/>
        <v>4775.3100000000004</v>
      </c>
      <c r="J141" s="81">
        <f>J142+J193</f>
        <v>0</v>
      </c>
      <c r="K141" s="126">
        <f t="shared" si="39"/>
        <v>4775.3100000000004</v>
      </c>
      <c r="L141" s="81">
        <f>L142+L193</f>
        <v>0</v>
      </c>
      <c r="M141" s="126">
        <f>M142</f>
        <v>4775.3099999999995</v>
      </c>
      <c r="N141" s="81">
        <f>N142+N193</f>
        <v>0</v>
      </c>
      <c r="O141" s="126">
        <f>O142</f>
        <v>4775.3099999999995</v>
      </c>
      <c r="P141" s="81">
        <f>P142+P193</f>
        <v>60</v>
      </c>
      <c r="Q141" s="126">
        <f>Q142</f>
        <v>4835.3099999999995</v>
      </c>
      <c r="R141" s="81">
        <f>R142+R193</f>
        <v>0</v>
      </c>
      <c r="S141" s="126">
        <f>S142</f>
        <v>4835.3099999999995</v>
      </c>
      <c r="T141" s="81">
        <f>T142+T189</f>
        <v>40</v>
      </c>
      <c r="U141" s="126">
        <f>S141+T141</f>
        <v>4875.3099999999995</v>
      </c>
    </row>
    <row r="142" spans="1:21" s="5" customFormat="1" ht="15" customHeight="1">
      <c r="A142" s="53" t="s">
        <v>149</v>
      </c>
      <c r="B142" s="88" t="s">
        <v>190</v>
      </c>
      <c r="C142" s="38" t="s">
        <v>119</v>
      </c>
      <c r="D142" s="38" t="s">
        <v>113</v>
      </c>
      <c r="E142" s="58"/>
      <c r="F142" s="46"/>
      <c r="G142" s="78">
        <f>G143+G149</f>
        <v>4775.3100000000004</v>
      </c>
      <c r="H142" s="78">
        <f>H143+H170+H184</f>
        <v>0</v>
      </c>
      <c r="I142" s="125">
        <f t="shared" si="38"/>
        <v>4775.3100000000004</v>
      </c>
      <c r="J142" s="78">
        <f>J143+J170+J184</f>
        <v>0</v>
      </c>
      <c r="K142" s="125">
        <f t="shared" si="39"/>
        <v>4775.3100000000004</v>
      </c>
      <c r="L142" s="78">
        <f>L143+L170+L184</f>
        <v>0</v>
      </c>
      <c r="M142" s="125">
        <f>M143+M148</f>
        <v>4775.3099999999995</v>
      </c>
      <c r="N142" s="78">
        <f>N143+N170+N184</f>
        <v>0</v>
      </c>
      <c r="O142" s="125">
        <f>O143+O148</f>
        <v>4775.3099999999995</v>
      </c>
      <c r="P142" s="78">
        <f>P143+P170+P184</f>
        <v>60</v>
      </c>
      <c r="Q142" s="125">
        <f>Q143+Q148</f>
        <v>4835.3099999999995</v>
      </c>
      <c r="R142" s="78">
        <f>R143+R170+R184</f>
        <v>0</v>
      </c>
      <c r="S142" s="125">
        <f>S143+S148</f>
        <v>4835.3099999999995</v>
      </c>
      <c r="T142" s="78">
        <f>T143+T148</f>
        <v>0</v>
      </c>
      <c r="U142" s="125">
        <f>U143+U148</f>
        <v>4835.3100000000004</v>
      </c>
    </row>
    <row r="143" spans="1:21" ht="27" customHeight="1">
      <c r="A143" s="60" t="s">
        <v>36</v>
      </c>
      <c r="B143" s="88" t="s">
        <v>190</v>
      </c>
      <c r="C143" s="40" t="s">
        <v>119</v>
      </c>
      <c r="D143" s="40" t="s">
        <v>113</v>
      </c>
      <c r="E143" s="107" t="s">
        <v>210</v>
      </c>
      <c r="F143" s="48"/>
      <c r="G143" s="79">
        <f>G144</f>
        <v>103</v>
      </c>
      <c r="H143" s="79">
        <f>H146+H149+H144</f>
        <v>0</v>
      </c>
      <c r="I143" s="125">
        <f t="shared" si="38"/>
        <v>103</v>
      </c>
      <c r="J143" s="79">
        <f>J146+J149+J144</f>
        <v>0</v>
      </c>
      <c r="K143" s="125">
        <f t="shared" si="39"/>
        <v>103</v>
      </c>
      <c r="L143" s="79">
        <f>L146+L149+L144</f>
        <v>0</v>
      </c>
      <c r="M143" s="125">
        <f>M144</f>
        <v>8</v>
      </c>
      <c r="N143" s="79">
        <f>N146+N149+N144</f>
        <v>0</v>
      </c>
      <c r="O143" s="125">
        <f>O144</f>
        <v>8</v>
      </c>
      <c r="P143" s="79">
        <f>P146+P149+P144</f>
        <v>60</v>
      </c>
      <c r="Q143" s="125">
        <f>Q144</f>
        <v>8</v>
      </c>
      <c r="R143" s="79">
        <f>R146+R149+R144</f>
        <v>0</v>
      </c>
      <c r="S143" s="125">
        <f>S144</f>
        <v>8</v>
      </c>
      <c r="T143" s="79">
        <f>T146+T149+T144</f>
        <v>0</v>
      </c>
      <c r="U143" s="125">
        <f>U144</f>
        <v>8</v>
      </c>
    </row>
    <row r="144" spans="1:21" ht="15.6" customHeight="1">
      <c r="A144" s="60" t="s">
        <v>73</v>
      </c>
      <c r="B144" s="88" t="s">
        <v>190</v>
      </c>
      <c r="C144" s="40" t="s">
        <v>156</v>
      </c>
      <c r="D144" s="40" t="s">
        <v>113</v>
      </c>
      <c r="E144" s="58" t="s">
        <v>222</v>
      </c>
      <c r="F144" s="48"/>
      <c r="G144" s="79">
        <f>G145</f>
        <v>103</v>
      </c>
      <c r="H144" s="79">
        <f>H145</f>
        <v>-95</v>
      </c>
      <c r="I144" s="125">
        <f t="shared" si="38"/>
        <v>8</v>
      </c>
      <c r="J144" s="79">
        <f>J145</f>
        <v>0</v>
      </c>
      <c r="K144" s="125">
        <f t="shared" si="39"/>
        <v>8</v>
      </c>
      <c r="L144" s="79">
        <f>L145</f>
        <v>0</v>
      </c>
      <c r="M144" s="125">
        <f t="shared" si="32"/>
        <v>8</v>
      </c>
      <c r="N144" s="79">
        <f>N145</f>
        <v>0</v>
      </c>
      <c r="O144" s="125">
        <f>M144+N144</f>
        <v>8</v>
      </c>
      <c r="P144" s="79">
        <f>P145</f>
        <v>0</v>
      </c>
      <c r="Q144" s="125">
        <f>O144+P144</f>
        <v>8</v>
      </c>
      <c r="R144" s="79">
        <f>R145</f>
        <v>0</v>
      </c>
      <c r="S144" s="125">
        <f>Q144+R144</f>
        <v>8</v>
      </c>
      <c r="T144" s="79">
        <f>T145</f>
        <v>0</v>
      </c>
      <c r="U144" s="125">
        <f>S144+T144</f>
        <v>8</v>
      </c>
    </row>
    <row r="145" spans="1:21" ht="26.45" customHeight="1">
      <c r="A145" s="44" t="s">
        <v>181</v>
      </c>
      <c r="B145" s="88" t="s">
        <v>190</v>
      </c>
      <c r="C145" s="40" t="s">
        <v>119</v>
      </c>
      <c r="D145" s="40" t="s">
        <v>113</v>
      </c>
      <c r="E145" s="58" t="s">
        <v>222</v>
      </c>
      <c r="F145" s="40" t="s">
        <v>133</v>
      </c>
      <c r="G145" s="79">
        <v>103</v>
      </c>
      <c r="H145" s="79">
        <v>-95</v>
      </c>
      <c r="I145" s="125">
        <f t="shared" si="38"/>
        <v>8</v>
      </c>
      <c r="J145" s="79"/>
      <c r="K145" s="125">
        <f t="shared" si="39"/>
        <v>8</v>
      </c>
      <c r="L145" s="79"/>
      <c r="M145" s="125">
        <f t="shared" si="32"/>
        <v>8</v>
      </c>
      <c r="N145" s="79"/>
      <c r="O145" s="125">
        <f>M145+N145</f>
        <v>8</v>
      </c>
      <c r="P145" s="79"/>
      <c r="Q145" s="125">
        <f>O145+P145</f>
        <v>8</v>
      </c>
      <c r="R145" s="79"/>
      <c r="S145" s="125">
        <f>Q145+R145</f>
        <v>8</v>
      </c>
      <c r="T145" s="79"/>
      <c r="U145" s="125">
        <f>S145+T145</f>
        <v>8</v>
      </c>
    </row>
    <row r="146" spans="1:21" ht="28.15" hidden="1" customHeight="1">
      <c r="A146" s="44" t="s">
        <v>150</v>
      </c>
      <c r="B146" s="88" t="s">
        <v>190</v>
      </c>
      <c r="C146" s="40" t="s">
        <v>119</v>
      </c>
      <c r="D146" s="40" t="s">
        <v>113</v>
      </c>
      <c r="E146" s="58" t="s">
        <v>32</v>
      </c>
      <c r="F146" s="48"/>
      <c r="G146" s="79">
        <f>G147</f>
        <v>0</v>
      </c>
      <c r="H146" s="79">
        <f>H147</f>
        <v>0</v>
      </c>
      <c r="I146" s="125">
        <f t="shared" si="38"/>
        <v>0</v>
      </c>
      <c r="J146" s="79">
        <f>J147</f>
        <v>0</v>
      </c>
      <c r="K146" s="125">
        <f t="shared" si="39"/>
        <v>0</v>
      </c>
      <c r="L146" s="79">
        <f>L147</f>
        <v>0</v>
      </c>
      <c r="M146" s="125">
        <f t="shared" si="32"/>
        <v>0</v>
      </c>
      <c r="N146" s="79">
        <f>N147</f>
        <v>0</v>
      </c>
      <c r="O146" s="125">
        <f>M146+N146</f>
        <v>0</v>
      </c>
      <c r="P146" s="79">
        <f>P147</f>
        <v>0</v>
      </c>
      <c r="Q146" s="125">
        <f>O146+P146</f>
        <v>0</v>
      </c>
      <c r="R146" s="79">
        <f>R147</f>
        <v>0</v>
      </c>
      <c r="S146" s="125">
        <f>Q146+R146</f>
        <v>0</v>
      </c>
      <c r="T146" s="79">
        <f>T147</f>
        <v>0</v>
      </c>
      <c r="U146" s="125">
        <f>S146+T146</f>
        <v>0</v>
      </c>
    </row>
    <row r="147" spans="1:21" ht="16.5" hidden="1" customHeight="1">
      <c r="A147" s="44" t="s">
        <v>151</v>
      </c>
      <c r="B147" s="88" t="s">
        <v>190</v>
      </c>
      <c r="C147" s="40" t="s">
        <v>119</v>
      </c>
      <c r="D147" s="40" t="s">
        <v>113</v>
      </c>
      <c r="E147" s="58" t="s">
        <v>32</v>
      </c>
      <c r="F147" s="48" t="s">
        <v>126</v>
      </c>
      <c r="G147" s="79"/>
      <c r="H147" s="79"/>
      <c r="I147" s="125">
        <f t="shared" si="38"/>
        <v>0</v>
      </c>
      <c r="J147" s="79"/>
      <c r="K147" s="125">
        <f t="shared" si="39"/>
        <v>0</v>
      </c>
      <c r="L147" s="79"/>
      <c r="M147" s="125">
        <f t="shared" si="32"/>
        <v>0</v>
      </c>
      <c r="N147" s="79"/>
      <c r="O147" s="125">
        <f>M147+N147</f>
        <v>0</v>
      </c>
      <c r="P147" s="79"/>
      <c r="Q147" s="125">
        <f>O147+P147</f>
        <v>0</v>
      </c>
      <c r="R147" s="79"/>
      <c r="S147" s="125">
        <f>Q147+R147</f>
        <v>0</v>
      </c>
      <c r="T147" s="79"/>
      <c r="U147" s="125">
        <f>S147+T147</f>
        <v>0</v>
      </c>
    </row>
    <row r="148" spans="1:21" ht="39.75" customHeight="1">
      <c r="A148" s="44" t="s">
        <v>19</v>
      </c>
      <c r="B148" s="88" t="s">
        <v>190</v>
      </c>
      <c r="C148" s="40" t="s">
        <v>119</v>
      </c>
      <c r="D148" s="40" t="s">
        <v>113</v>
      </c>
      <c r="E148" s="58" t="s">
        <v>203</v>
      </c>
      <c r="F148" s="48"/>
      <c r="G148" s="79">
        <f>G149</f>
        <v>4672.3100000000004</v>
      </c>
      <c r="H148" s="79"/>
      <c r="I148" s="125">
        <f t="shared" si="38"/>
        <v>4672.3100000000004</v>
      </c>
      <c r="J148" s="79"/>
      <c r="K148" s="125">
        <f t="shared" si="39"/>
        <v>4672.3100000000004</v>
      </c>
      <c r="L148" s="79"/>
      <c r="M148" s="125">
        <f>M149</f>
        <v>4767.3099999999995</v>
      </c>
      <c r="N148" s="79"/>
      <c r="O148" s="125">
        <f>O149</f>
        <v>4767.3099999999995</v>
      </c>
      <c r="P148" s="79"/>
      <c r="Q148" s="125">
        <f>Q149</f>
        <v>4827.3099999999995</v>
      </c>
      <c r="R148" s="79"/>
      <c r="S148" s="125">
        <f>S149</f>
        <v>4827.3099999999995</v>
      </c>
      <c r="T148" s="79">
        <f>T149</f>
        <v>0</v>
      </c>
      <c r="U148" s="125">
        <f>U149</f>
        <v>4827.3100000000004</v>
      </c>
    </row>
    <row r="149" spans="1:21" ht="15.75" customHeight="1">
      <c r="A149" s="44" t="s">
        <v>74</v>
      </c>
      <c r="B149" s="88" t="s">
        <v>190</v>
      </c>
      <c r="C149" s="40" t="s">
        <v>119</v>
      </c>
      <c r="D149" s="40" t="s">
        <v>113</v>
      </c>
      <c r="E149" s="58" t="s">
        <v>223</v>
      </c>
      <c r="F149" s="48"/>
      <c r="G149" s="79">
        <f>G151+G153</f>
        <v>4672.3100000000004</v>
      </c>
      <c r="H149" s="79">
        <f>H158+H159+H164+H165+H166+H167</f>
        <v>95</v>
      </c>
      <c r="I149" s="125">
        <f t="shared" si="38"/>
        <v>4767.3100000000004</v>
      </c>
      <c r="J149" s="79">
        <f>J158+J159+J164+J165+J166+J167</f>
        <v>0</v>
      </c>
      <c r="K149" s="125">
        <f t="shared" si="39"/>
        <v>4767.3100000000004</v>
      </c>
      <c r="L149" s="79">
        <f>L158+L159+L164+L165+L166+L167</f>
        <v>0</v>
      </c>
      <c r="M149" s="125">
        <f>M156+M163+M170+M177+M184</f>
        <v>4767.3099999999995</v>
      </c>
      <c r="N149" s="79">
        <f>N158+N159+N164+N165+N166+N167</f>
        <v>0</v>
      </c>
      <c r="O149" s="125">
        <f>O156+O163+O170+O177+O184</f>
        <v>4767.3099999999995</v>
      </c>
      <c r="P149" s="79">
        <f>P158+P159+P164+P165+P166+P167</f>
        <v>60</v>
      </c>
      <c r="Q149" s="125">
        <f>Q156+Q163+Q170+Q177+Q184</f>
        <v>4827.3099999999995</v>
      </c>
      <c r="R149" s="79">
        <f>R158+R159+R164+R165+R166+R167</f>
        <v>0</v>
      </c>
      <c r="S149" s="125">
        <f>S156+S163+S170+S177+S184</f>
        <v>4827.3099999999995</v>
      </c>
      <c r="T149" s="79">
        <f>T156+T163+T170+T177+T184</f>
        <v>0</v>
      </c>
      <c r="U149" s="125">
        <f>U156+U163+U170+U177+U184</f>
        <v>4827.3100000000004</v>
      </c>
    </row>
    <row r="150" spans="1:21" ht="25.9" hidden="1" customHeight="1">
      <c r="A150" s="101" t="s">
        <v>75</v>
      </c>
      <c r="B150" s="98" t="s">
        <v>190</v>
      </c>
      <c r="C150" s="99" t="s">
        <v>119</v>
      </c>
      <c r="D150" s="99" t="s">
        <v>113</v>
      </c>
      <c r="E150" s="123" t="s">
        <v>224</v>
      </c>
      <c r="F150" s="106"/>
      <c r="G150" s="104">
        <f>G151</f>
        <v>3797.86</v>
      </c>
      <c r="H150" s="104"/>
      <c r="I150" s="125">
        <f t="shared" si="38"/>
        <v>3797.86</v>
      </c>
      <c r="J150" s="104"/>
      <c r="K150" s="125">
        <f t="shared" si="39"/>
        <v>3797.86</v>
      </c>
      <c r="L150" s="104"/>
      <c r="M150" s="125">
        <f t="shared" si="32"/>
        <v>3797.86</v>
      </c>
      <c r="N150" s="104"/>
      <c r="O150" s="125">
        <f t="shared" ref="O150:O162" si="40">M150+N150</f>
        <v>3797.86</v>
      </c>
      <c r="P150" s="104"/>
      <c r="Q150" s="125">
        <f t="shared" ref="Q150:Q162" si="41">O150+P150</f>
        <v>3797.86</v>
      </c>
      <c r="R150" s="104"/>
      <c r="S150" s="125">
        <f t="shared" ref="S150:S162" si="42">Q150+R150</f>
        <v>3797.86</v>
      </c>
      <c r="T150" s="104"/>
      <c r="U150" s="125">
        <f t="shared" ref="U150:U162" si="43">S150+T150</f>
        <v>3797.86</v>
      </c>
    </row>
    <row r="151" spans="1:21" ht="40.15" hidden="1" customHeight="1">
      <c r="A151" s="101" t="s">
        <v>192</v>
      </c>
      <c r="B151" s="98" t="s">
        <v>190</v>
      </c>
      <c r="C151" s="99" t="s">
        <v>119</v>
      </c>
      <c r="D151" s="99" t="s">
        <v>113</v>
      </c>
      <c r="E151" s="123" t="s">
        <v>224</v>
      </c>
      <c r="F151" s="106" t="s">
        <v>191</v>
      </c>
      <c r="G151" s="104">
        <f>G155+G169+G183</f>
        <v>3797.86</v>
      </c>
      <c r="H151" s="104"/>
      <c r="I151" s="125">
        <f t="shared" si="38"/>
        <v>3797.86</v>
      </c>
      <c r="J151" s="104"/>
      <c r="K151" s="125">
        <f t="shared" si="39"/>
        <v>3797.86</v>
      </c>
      <c r="L151" s="104"/>
      <c r="M151" s="125">
        <f t="shared" si="32"/>
        <v>3797.86</v>
      </c>
      <c r="N151" s="104"/>
      <c r="O151" s="125">
        <f t="shared" si="40"/>
        <v>3797.86</v>
      </c>
      <c r="P151" s="104"/>
      <c r="Q151" s="125">
        <f t="shared" si="41"/>
        <v>3797.86</v>
      </c>
      <c r="R151" s="104"/>
      <c r="S151" s="125">
        <f t="shared" si="42"/>
        <v>3797.86</v>
      </c>
      <c r="T151" s="104"/>
      <c r="U151" s="125">
        <f t="shared" si="43"/>
        <v>3797.86</v>
      </c>
    </row>
    <row r="152" spans="1:21" ht="30.6" hidden="1" customHeight="1">
      <c r="A152" s="101" t="s">
        <v>82</v>
      </c>
      <c r="B152" s="98" t="s">
        <v>190</v>
      </c>
      <c r="C152" s="99" t="s">
        <v>119</v>
      </c>
      <c r="D152" s="99" t="s">
        <v>113</v>
      </c>
      <c r="E152" s="123" t="s">
        <v>225</v>
      </c>
      <c r="F152" s="106"/>
      <c r="G152" s="104">
        <f>G153</f>
        <v>874.45</v>
      </c>
      <c r="H152" s="104"/>
      <c r="I152" s="125">
        <f t="shared" si="38"/>
        <v>874.45</v>
      </c>
      <c r="J152" s="104"/>
      <c r="K152" s="125">
        <f t="shared" si="39"/>
        <v>874.45</v>
      </c>
      <c r="L152" s="104"/>
      <c r="M152" s="125">
        <f t="shared" si="32"/>
        <v>874.45</v>
      </c>
      <c r="N152" s="104"/>
      <c r="O152" s="125">
        <f t="shared" si="40"/>
        <v>874.45</v>
      </c>
      <c r="P152" s="104"/>
      <c r="Q152" s="125">
        <f t="shared" si="41"/>
        <v>874.45</v>
      </c>
      <c r="R152" s="104"/>
      <c r="S152" s="125">
        <f t="shared" si="42"/>
        <v>874.45</v>
      </c>
      <c r="T152" s="104"/>
      <c r="U152" s="125">
        <f t="shared" si="43"/>
        <v>874.45</v>
      </c>
    </row>
    <row r="153" spans="1:21" ht="28.9" hidden="1" customHeight="1">
      <c r="A153" s="101" t="s">
        <v>194</v>
      </c>
      <c r="B153" s="98" t="s">
        <v>190</v>
      </c>
      <c r="C153" s="99" t="s">
        <v>119</v>
      </c>
      <c r="D153" s="99" t="s">
        <v>113</v>
      </c>
      <c r="E153" s="123" t="s">
        <v>225</v>
      </c>
      <c r="F153" s="99" t="s">
        <v>23</v>
      </c>
      <c r="G153" s="104">
        <f>G162+G176</f>
        <v>874.45</v>
      </c>
      <c r="H153" s="104"/>
      <c r="I153" s="125">
        <f t="shared" si="38"/>
        <v>874.45</v>
      </c>
      <c r="J153" s="104"/>
      <c r="K153" s="125">
        <f t="shared" si="39"/>
        <v>874.45</v>
      </c>
      <c r="L153" s="104"/>
      <c r="M153" s="125">
        <f t="shared" si="32"/>
        <v>874.45</v>
      </c>
      <c r="N153" s="104"/>
      <c r="O153" s="125">
        <f t="shared" si="40"/>
        <v>874.45</v>
      </c>
      <c r="P153" s="104"/>
      <c r="Q153" s="125">
        <f t="shared" si="41"/>
        <v>874.45</v>
      </c>
      <c r="R153" s="104"/>
      <c r="S153" s="125">
        <f t="shared" si="42"/>
        <v>874.45</v>
      </c>
      <c r="T153" s="104"/>
      <c r="U153" s="125">
        <f t="shared" si="43"/>
        <v>874.45</v>
      </c>
    </row>
    <row r="154" spans="1:21" ht="28.5" hidden="1" customHeight="1">
      <c r="A154" s="44" t="s">
        <v>75</v>
      </c>
      <c r="B154" s="88" t="s">
        <v>190</v>
      </c>
      <c r="C154" s="40" t="s">
        <v>119</v>
      </c>
      <c r="D154" s="40" t="s">
        <v>113</v>
      </c>
      <c r="E154" s="115" t="s">
        <v>76</v>
      </c>
      <c r="F154" s="48"/>
      <c r="G154" s="79">
        <f>G156+G170+G184</f>
        <v>3797.86</v>
      </c>
      <c r="H154" s="79"/>
      <c r="I154" s="125">
        <f t="shared" si="38"/>
        <v>3797.86</v>
      </c>
      <c r="J154" s="79"/>
      <c r="K154" s="125">
        <f t="shared" si="39"/>
        <v>3797.86</v>
      </c>
      <c r="L154" s="79"/>
      <c r="M154" s="125">
        <f t="shared" si="32"/>
        <v>3797.86</v>
      </c>
      <c r="N154" s="79"/>
      <c r="O154" s="125">
        <f t="shared" si="40"/>
        <v>3797.86</v>
      </c>
      <c r="P154" s="79"/>
      <c r="Q154" s="125">
        <f t="shared" si="41"/>
        <v>3797.86</v>
      </c>
      <c r="R154" s="79"/>
      <c r="S154" s="125">
        <f t="shared" si="42"/>
        <v>3797.86</v>
      </c>
      <c r="T154" s="79"/>
      <c r="U154" s="125">
        <f t="shared" si="43"/>
        <v>3797.86</v>
      </c>
    </row>
    <row r="155" spans="1:21" ht="42.6" hidden="1" customHeight="1">
      <c r="A155" s="44" t="s">
        <v>192</v>
      </c>
      <c r="B155" s="88" t="s">
        <v>190</v>
      </c>
      <c r="C155" s="40" t="s">
        <v>119</v>
      </c>
      <c r="D155" s="40" t="s">
        <v>113</v>
      </c>
      <c r="E155" s="115" t="s">
        <v>76</v>
      </c>
      <c r="F155" s="48" t="s">
        <v>191</v>
      </c>
      <c r="G155" s="79">
        <f>G156</f>
        <v>2682.3</v>
      </c>
      <c r="H155" s="79"/>
      <c r="I155" s="125">
        <f t="shared" si="38"/>
        <v>2682.3</v>
      </c>
      <c r="J155" s="79"/>
      <c r="K155" s="125">
        <f t="shared" si="39"/>
        <v>2682.3</v>
      </c>
      <c r="L155" s="79"/>
      <c r="M155" s="125">
        <f t="shared" si="32"/>
        <v>2682.3</v>
      </c>
      <c r="N155" s="79"/>
      <c r="O155" s="125">
        <f t="shared" si="40"/>
        <v>2682.3</v>
      </c>
      <c r="P155" s="79"/>
      <c r="Q155" s="125">
        <f t="shared" si="41"/>
        <v>2682.3</v>
      </c>
      <c r="R155" s="79"/>
      <c r="S155" s="125">
        <f t="shared" si="42"/>
        <v>2682.3</v>
      </c>
      <c r="T155" s="79"/>
      <c r="U155" s="125">
        <f t="shared" si="43"/>
        <v>2682.3</v>
      </c>
    </row>
    <row r="156" spans="1:21" ht="16.5" customHeight="1">
      <c r="A156" s="44" t="s">
        <v>77</v>
      </c>
      <c r="B156" s="88" t="s">
        <v>190</v>
      </c>
      <c r="C156" s="40" t="s">
        <v>119</v>
      </c>
      <c r="D156" s="40" t="s">
        <v>113</v>
      </c>
      <c r="E156" s="103" t="s">
        <v>226</v>
      </c>
      <c r="F156" s="48"/>
      <c r="G156" s="79">
        <f>G157</f>
        <v>2682.3</v>
      </c>
      <c r="H156" s="79"/>
      <c r="I156" s="125">
        <f t="shared" si="38"/>
        <v>2682.3</v>
      </c>
      <c r="J156" s="79"/>
      <c r="K156" s="125">
        <f t="shared" si="39"/>
        <v>2682.3</v>
      </c>
      <c r="L156" s="79"/>
      <c r="M156" s="125">
        <f t="shared" si="32"/>
        <v>2682.3</v>
      </c>
      <c r="N156" s="79"/>
      <c r="O156" s="125">
        <f t="shared" si="40"/>
        <v>2682.3</v>
      </c>
      <c r="P156" s="79"/>
      <c r="Q156" s="125">
        <f t="shared" si="41"/>
        <v>2682.3</v>
      </c>
      <c r="R156" s="79"/>
      <c r="S156" s="125">
        <f t="shared" si="42"/>
        <v>2682.3</v>
      </c>
      <c r="T156" s="79">
        <f>T157</f>
        <v>-48.96</v>
      </c>
      <c r="U156" s="125">
        <f t="shared" si="43"/>
        <v>2633.34</v>
      </c>
    </row>
    <row r="157" spans="1:21" ht="16.5" customHeight="1">
      <c r="A157" s="44" t="s">
        <v>78</v>
      </c>
      <c r="B157" s="88" t="s">
        <v>190</v>
      </c>
      <c r="C157" s="40" t="s">
        <v>119</v>
      </c>
      <c r="D157" s="40" t="s">
        <v>113</v>
      </c>
      <c r="E157" s="58" t="s">
        <v>226</v>
      </c>
      <c r="F157" s="106" t="s">
        <v>176</v>
      </c>
      <c r="G157" s="79">
        <f>G158+G159+G160</f>
        <v>2682.3</v>
      </c>
      <c r="H157" s="79"/>
      <c r="I157" s="125">
        <f t="shared" si="38"/>
        <v>2682.3</v>
      </c>
      <c r="J157" s="79"/>
      <c r="K157" s="125">
        <f t="shared" si="39"/>
        <v>2682.3</v>
      </c>
      <c r="L157" s="79"/>
      <c r="M157" s="125">
        <f t="shared" si="32"/>
        <v>2682.3</v>
      </c>
      <c r="N157" s="79"/>
      <c r="O157" s="125">
        <f t="shared" si="40"/>
        <v>2682.3</v>
      </c>
      <c r="P157" s="79"/>
      <c r="Q157" s="125">
        <f t="shared" si="41"/>
        <v>2682.3</v>
      </c>
      <c r="R157" s="79"/>
      <c r="S157" s="125">
        <f t="shared" si="42"/>
        <v>2682.3</v>
      </c>
      <c r="T157" s="79">
        <f>T158+T159+T160</f>
        <v>-48.96</v>
      </c>
      <c r="U157" s="125">
        <f t="shared" si="43"/>
        <v>2633.34</v>
      </c>
    </row>
    <row r="158" spans="1:21">
      <c r="A158" s="44" t="s">
        <v>79</v>
      </c>
      <c r="B158" s="88" t="s">
        <v>190</v>
      </c>
      <c r="C158" s="40" t="s">
        <v>119</v>
      </c>
      <c r="D158" s="40" t="s">
        <v>113</v>
      </c>
      <c r="E158" s="58" t="s">
        <v>226</v>
      </c>
      <c r="F158" s="40" t="s">
        <v>152</v>
      </c>
      <c r="G158" s="79">
        <v>2051.5</v>
      </c>
      <c r="H158" s="79">
        <v>0</v>
      </c>
      <c r="I158" s="125">
        <f t="shared" si="38"/>
        <v>2051.5</v>
      </c>
      <c r="J158" s="79">
        <v>0</v>
      </c>
      <c r="K158" s="125">
        <f t="shared" si="39"/>
        <v>2051.5</v>
      </c>
      <c r="L158" s="79">
        <v>0</v>
      </c>
      <c r="M158" s="125">
        <f t="shared" si="32"/>
        <v>2051.5</v>
      </c>
      <c r="N158" s="79">
        <v>0</v>
      </c>
      <c r="O158" s="125">
        <f t="shared" si="40"/>
        <v>2051.5</v>
      </c>
      <c r="P158" s="79">
        <v>0</v>
      </c>
      <c r="Q158" s="125">
        <f t="shared" si="41"/>
        <v>2051.5</v>
      </c>
      <c r="R158" s="79">
        <v>0</v>
      </c>
      <c r="S158" s="125">
        <f t="shared" si="42"/>
        <v>2051.5</v>
      </c>
      <c r="T158" s="79">
        <v>-48.96</v>
      </c>
      <c r="U158" s="125">
        <f t="shared" si="43"/>
        <v>2002.54</v>
      </c>
    </row>
    <row r="159" spans="1:21" ht="28.9" customHeight="1">
      <c r="A159" s="44" t="s">
        <v>183</v>
      </c>
      <c r="B159" s="88" t="s">
        <v>190</v>
      </c>
      <c r="C159" s="40" t="s">
        <v>119</v>
      </c>
      <c r="D159" s="40" t="s">
        <v>113</v>
      </c>
      <c r="E159" s="58" t="s">
        <v>226</v>
      </c>
      <c r="F159" s="40" t="s">
        <v>153</v>
      </c>
      <c r="G159" s="79">
        <v>10.8</v>
      </c>
      <c r="H159" s="79">
        <v>0</v>
      </c>
      <c r="I159" s="125">
        <f t="shared" si="38"/>
        <v>10.8</v>
      </c>
      <c r="J159" s="79">
        <v>0</v>
      </c>
      <c r="K159" s="125">
        <f t="shared" si="39"/>
        <v>10.8</v>
      </c>
      <c r="L159" s="79">
        <v>0</v>
      </c>
      <c r="M159" s="125">
        <f t="shared" si="32"/>
        <v>10.8</v>
      </c>
      <c r="N159" s="79">
        <v>0</v>
      </c>
      <c r="O159" s="125">
        <f t="shared" si="40"/>
        <v>10.8</v>
      </c>
      <c r="P159" s="79">
        <v>0</v>
      </c>
      <c r="Q159" s="125">
        <f t="shared" si="41"/>
        <v>10.8</v>
      </c>
      <c r="R159" s="79">
        <v>0</v>
      </c>
      <c r="S159" s="125">
        <f t="shared" si="42"/>
        <v>10.8</v>
      </c>
      <c r="T159" s="79">
        <v>0</v>
      </c>
      <c r="U159" s="125">
        <f t="shared" si="43"/>
        <v>10.8</v>
      </c>
    </row>
    <row r="160" spans="1:21" ht="28.9" customHeight="1">
      <c r="A160" s="44" t="s">
        <v>80</v>
      </c>
      <c r="B160" s="88" t="s">
        <v>190</v>
      </c>
      <c r="C160" s="40" t="s">
        <v>119</v>
      </c>
      <c r="D160" s="40" t="s">
        <v>113</v>
      </c>
      <c r="E160" s="58" t="s">
        <v>226</v>
      </c>
      <c r="F160" s="40" t="s">
        <v>5</v>
      </c>
      <c r="G160" s="79">
        <v>620</v>
      </c>
      <c r="H160" s="79"/>
      <c r="I160" s="125">
        <f t="shared" si="38"/>
        <v>620</v>
      </c>
      <c r="J160" s="79"/>
      <c r="K160" s="125">
        <f t="shared" si="39"/>
        <v>620</v>
      </c>
      <c r="L160" s="79"/>
      <c r="M160" s="125">
        <f t="shared" si="32"/>
        <v>620</v>
      </c>
      <c r="N160" s="79"/>
      <c r="O160" s="125">
        <f t="shared" si="40"/>
        <v>620</v>
      </c>
      <c r="P160" s="79"/>
      <c r="Q160" s="125">
        <f t="shared" si="41"/>
        <v>620</v>
      </c>
      <c r="R160" s="79"/>
      <c r="S160" s="125">
        <f t="shared" si="42"/>
        <v>620</v>
      </c>
      <c r="T160" s="79"/>
      <c r="U160" s="125">
        <f t="shared" si="43"/>
        <v>620</v>
      </c>
    </row>
    <row r="161" spans="1:21" ht="28.9" hidden="1" customHeight="1">
      <c r="A161" s="44" t="s">
        <v>82</v>
      </c>
      <c r="B161" s="88" t="s">
        <v>190</v>
      </c>
      <c r="C161" s="40" t="s">
        <v>119</v>
      </c>
      <c r="D161" s="40" t="s">
        <v>113</v>
      </c>
      <c r="E161" s="115" t="s">
        <v>81</v>
      </c>
      <c r="F161" s="40"/>
      <c r="G161" s="79">
        <f>G163+G177</f>
        <v>874.45</v>
      </c>
      <c r="H161" s="79"/>
      <c r="I161" s="125">
        <f t="shared" si="38"/>
        <v>874.45</v>
      </c>
      <c r="J161" s="79"/>
      <c r="K161" s="125">
        <f t="shared" si="39"/>
        <v>874.45</v>
      </c>
      <c r="L161" s="79"/>
      <c r="M161" s="125">
        <f t="shared" si="32"/>
        <v>874.45</v>
      </c>
      <c r="N161" s="79"/>
      <c r="O161" s="125">
        <f t="shared" si="40"/>
        <v>874.45</v>
      </c>
      <c r="P161" s="79"/>
      <c r="Q161" s="125">
        <f t="shared" si="41"/>
        <v>874.45</v>
      </c>
      <c r="R161" s="79"/>
      <c r="S161" s="125">
        <f t="shared" si="42"/>
        <v>874.45</v>
      </c>
      <c r="T161" s="79"/>
      <c r="U161" s="125">
        <f t="shared" si="43"/>
        <v>874.45</v>
      </c>
    </row>
    <row r="162" spans="1:21" ht="28.9" hidden="1" customHeight="1">
      <c r="A162" s="44" t="s">
        <v>193</v>
      </c>
      <c r="B162" s="88" t="s">
        <v>190</v>
      </c>
      <c r="C162" s="40" t="s">
        <v>119</v>
      </c>
      <c r="D162" s="40" t="s">
        <v>113</v>
      </c>
      <c r="E162" s="115" t="s">
        <v>81</v>
      </c>
      <c r="F162" s="40" t="s">
        <v>23</v>
      </c>
      <c r="G162" s="79">
        <f>G164+G165</f>
        <v>823.45</v>
      </c>
      <c r="H162" s="79"/>
      <c r="I162" s="125">
        <f t="shared" si="38"/>
        <v>823.45</v>
      </c>
      <c r="J162" s="79"/>
      <c r="K162" s="125">
        <f t="shared" si="39"/>
        <v>823.45</v>
      </c>
      <c r="L162" s="79"/>
      <c r="M162" s="125">
        <f t="shared" si="32"/>
        <v>823.45</v>
      </c>
      <c r="N162" s="79"/>
      <c r="O162" s="125">
        <f t="shared" si="40"/>
        <v>823.45</v>
      </c>
      <c r="P162" s="79"/>
      <c r="Q162" s="125">
        <f t="shared" si="41"/>
        <v>823.45</v>
      </c>
      <c r="R162" s="79"/>
      <c r="S162" s="125">
        <f t="shared" si="42"/>
        <v>823.45</v>
      </c>
      <c r="T162" s="79"/>
      <c r="U162" s="125">
        <f t="shared" si="43"/>
        <v>823.45</v>
      </c>
    </row>
    <row r="163" spans="1:21" ht="28.5" customHeight="1">
      <c r="A163" s="44" t="s">
        <v>83</v>
      </c>
      <c r="B163" s="88" t="s">
        <v>190</v>
      </c>
      <c r="C163" s="40" t="s">
        <v>119</v>
      </c>
      <c r="D163" s="40" t="s">
        <v>113</v>
      </c>
      <c r="E163" s="58" t="s">
        <v>227</v>
      </c>
      <c r="F163" s="40"/>
      <c r="G163" s="79">
        <f>G164+G165</f>
        <v>823.45</v>
      </c>
      <c r="H163" s="79"/>
      <c r="I163" s="125">
        <f t="shared" si="38"/>
        <v>823.45</v>
      </c>
      <c r="J163" s="79"/>
      <c r="K163" s="125">
        <f t="shared" si="39"/>
        <v>823.45</v>
      </c>
      <c r="L163" s="79"/>
      <c r="M163" s="129">
        <f>M164+M165</f>
        <v>918.45</v>
      </c>
      <c r="N163" s="79"/>
      <c r="O163" s="129">
        <f t="shared" ref="O163:U163" si="44">O164+O165</f>
        <v>918.45</v>
      </c>
      <c r="P163" s="79">
        <f t="shared" si="44"/>
        <v>60</v>
      </c>
      <c r="Q163" s="129">
        <f t="shared" si="44"/>
        <v>978.45</v>
      </c>
      <c r="R163" s="79">
        <f t="shared" si="44"/>
        <v>0</v>
      </c>
      <c r="S163" s="129">
        <f t="shared" si="44"/>
        <v>978.45</v>
      </c>
      <c r="T163" s="79">
        <f t="shared" si="44"/>
        <v>0</v>
      </c>
      <c r="U163" s="129">
        <f t="shared" si="44"/>
        <v>978.45</v>
      </c>
    </row>
    <row r="164" spans="1:21" ht="25.5">
      <c r="A164" s="44" t="s">
        <v>131</v>
      </c>
      <c r="B164" s="88" t="s">
        <v>190</v>
      </c>
      <c r="C164" s="40" t="s">
        <v>119</v>
      </c>
      <c r="D164" s="40" t="s">
        <v>113</v>
      </c>
      <c r="E164" s="58" t="s">
        <v>227</v>
      </c>
      <c r="F164" s="40" t="s">
        <v>132</v>
      </c>
      <c r="G164" s="111">
        <f>5+2.35</f>
        <v>7.35</v>
      </c>
      <c r="H164" s="79">
        <v>0</v>
      </c>
      <c r="I164" s="125">
        <f t="shared" si="38"/>
        <v>7.35</v>
      </c>
      <c r="J164" s="79">
        <v>0</v>
      </c>
      <c r="K164" s="125">
        <f t="shared" si="39"/>
        <v>7.35</v>
      </c>
      <c r="L164" s="79">
        <v>0</v>
      </c>
      <c r="M164" s="125">
        <f t="shared" si="32"/>
        <v>7.35</v>
      </c>
      <c r="N164" s="79">
        <v>0</v>
      </c>
      <c r="O164" s="125">
        <f t="shared" ref="O164:O220" si="45">M164+N164</f>
        <v>7.35</v>
      </c>
      <c r="P164" s="79">
        <v>0</v>
      </c>
      <c r="Q164" s="125">
        <f t="shared" ref="Q164:Q220" si="46">O164+P164</f>
        <v>7.35</v>
      </c>
      <c r="R164" s="79">
        <v>0</v>
      </c>
      <c r="S164" s="125">
        <f t="shared" ref="S164:S220" si="47">Q164+R164</f>
        <v>7.35</v>
      </c>
      <c r="T164" s="79">
        <v>0</v>
      </c>
      <c r="U164" s="125">
        <f t="shared" ref="U164:U220" si="48">S164+T164</f>
        <v>7.35</v>
      </c>
    </row>
    <row r="165" spans="1:21" ht="27" customHeight="1">
      <c r="A165" s="44" t="s">
        <v>181</v>
      </c>
      <c r="B165" s="88" t="s">
        <v>190</v>
      </c>
      <c r="C165" s="40" t="s">
        <v>119</v>
      </c>
      <c r="D165" s="40" t="s">
        <v>113</v>
      </c>
      <c r="E165" s="58" t="s">
        <v>227</v>
      </c>
      <c r="F165" s="40" t="s">
        <v>133</v>
      </c>
      <c r="G165" s="111">
        <f>0.6+732+48.5+24+1+10</f>
        <v>816.1</v>
      </c>
      <c r="H165" s="79">
        <v>95</v>
      </c>
      <c r="I165" s="125">
        <f t="shared" si="38"/>
        <v>911.1</v>
      </c>
      <c r="J165" s="79">
        <v>0</v>
      </c>
      <c r="K165" s="125">
        <f t="shared" si="39"/>
        <v>911.1</v>
      </c>
      <c r="L165" s="79">
        <v>0</v>
      </c>
      <c r="M165" s="125">
        <f t="shared" si="32"/>
        <v>911.1</v>
      </c>
      <c r="N165" s="79">
        <v>0</v>
      </c>
      <c r="O165" s="125">
        <f t="shared" si="45"/>
        <v>911.1</v>
      </c>
      <c r="P165" s="79">
        <v>60</v>
      </c>
      <c r="Q165" s="125">
        <f t="shared" si="46"/>
        <v>971.1</v>
      </c>
      <c r="R165" s="79"/>
      <c r="S165" s="125">
        <f t="shared" si="47"/>
        <v>971.1</v>
      </c>
      <c r="T165" s="79"/>
      <c r="U165" s="125">
        <f t="shared" si="48"/>
        <v>971.1</v>
      </c>
    </row>
    <row r="166" spans="1:21" ht="18" hidden="1" customHeight="1">
      <c r="A166" s="44" t="s">
        <v>154</v>
      </c>
      <c r="B166" s="88" t="s">
        <v>190</v>
      </c>
      <c r="C166" s="40" t="s">
        <v>119</v>
      </c>
      <c r="D166" s="40" t="s">
        <v>113</v>
      </c>
      <c r="E166" s="58"/>
      <c r="F166" s="40" t="s">
        <v>155</v>
      </c>
      <c r="G166" s="79"/>
      <c r="H166" s="79"/>
      <c r="I166" s="125">
        <f t="shared" si="38"/>
        <v>0</v>
      </c>
      <c r="J166" s="79"/>
      <c r="K166" s="125">
        <f t="shared" si="39"/>
        <v>0</v>
      </c>
      <c r="L166" s="79"/>
      <c r="M166" s="125">
        <f t="shared" si="32"/>
        <v>0</v>
      </c>
      <c r="N166" s="79"/>
      <c r="O166" s="125">
        <f t="shared" si="45"/>
        <v>0</v>
      </c>
      <c r="P166" s="79"/>
      <c r="Q166" s="125">
        <f t="shared" si="46"/>
        <v>0</v>
      </c>
      <c r="R166" s="79"/>
      <c r="S166" s="125">
        <f t="shared" si="47"/>
        <v>0</v>
      </c>
      <c r="T166" s="79"/>
      <c r="U166" s="125">
        <f t="shared" si="48"/>
        <v>0</v>
      </c>
    </row>
    <row r="167" spans="1:21" ht="17.25" hidden="1" customHeight="1">
      <c r="A167" s="44" t="s">
        <v>134</v>
      </c>
      <c r="B167" s="88" t="s">
        <v>190</v>
      </c>
      <c r="C167" s="40" t="s">
        <v>119</v>
      </c>
      <c r="D167" s="40" t="s">
        <v>113</v>
      </c>
      <c r="E167" s="58"/>
      <c r="F167" s="40" t="s">
        <v>135</v>
      </c>
      <c r="G167" s="79"/>
      <c r="H167" s="79"/>
      <c r="I167" s="125">
        <f t="shared" si="38"/>
        <v>0</v>
      </c>
      <c r="J167" s="79"/>
      <c r="K167" s="125">
        <f t="shared" si="39"/>
        <v>0</v>
      </c>
      <c r="L167" s="79"/>
      <c r="M167" s="125">
        <f t="shared" si="32"/>
        <v>0</v>
      </c>
      <c r="N167" s="79"/>
      <c r="O167" s="125">
        <f t="shared" si="45"/>
        <v>0</v>
      </c>
      <c r="P167" s="79"/>
      <c r="Q167" s="125">
        <f t="shared" si="46"/>
        <v>0</v>
      </c>
      <c r="R167" s="79"/>
      <c r="S167" s="125">
        <f t="shared" si="47"/>
        <v>0</v>
      </c>
      <c r="T167" s="79"/>
      <c r="U167" s="125">
        <f t="shared" si="48"/>
        <v>0</v>
      </c>
    </row>
    <row r="168" spans="1:21" ht="17.25" hidden="1" customHeight="1">
      <c r="A168" s="44" t="s">
        <v>75</v>
      </c>
      <c r="B168" s="88" t="s">
        <v>190</v>
      </c>
      <c r="C168" s="40" t="s">
        <v>119</v>
      </c>
      <c r="D168" s="40" t="s">
        <v>113</v>
      </c>
      <c r="E168" s="115" t="s">
        <v>76</v>
      </c>
      <c r="F168" s="48"/>
      <c r="G168" s="79"/>
      <c r="H168" s="79"/>
      <c r="I168" s="125">
        <f t="shared" si="38"/>
        <v>0</v>
      </c>
      <c r="J168" s="79"/>
      <c r="K168" s="125">
        <f t="shared" si="39"/>
        <v>0</v>
      </c>
      <c r="L168" s="79"/>
      <c r="M168" s="125">
        <f t="shared" si="32"/>
        <v>0</v>
      </c>
      <c r="N168" s="79"/>
      <c r="O168" s="125">
        <f t="shared" si="45"/>
        <v>0</v>
      </c>
      <c r="P168" s="79"/>
      <c r="Q168" s="125">
        <f t="shared" si="46"/>
        <v>0</v>
      </c>
      <c r="R168" s="79"/>
      <c r="S168" s="125">
        <f t="shared" si="47"/>
        <v>0</v>
      </c>
      <c r="T168" s="79"/>
      <c r="U168" s="125">
        <f t="shared" si="48"/>
        <v>0</v>
      </c>
    </row>
    <row r="169" spans="1:21" ht="17.25" hidden="1" customHeight="1">
      <c r="A169" s="44" t="s">
        <v>192</v>
      </c>
      <c r="B169" s="88" t="s">
        <v>190</v>
      </c>
      <c r="C169" s="40" t="s">
        <v>119</v>
      </c>
      <c r="D169" s="40" t="s">
        <v>113</v>
      </c>
      <c r="E169" s="115" t="s">
        <v>76</v>
      </c>
      <c r="F169" s="48" t="s">
        <v>191</v>
      </c>
      <c r="G169" s="79">
        <f>G171</f>
        <v>535.55999999999995</v>
      </c>
      <c r="H169" s="79"/>
      <c r="I169" s="125">
        <f t="shared" si="38"/>
        <v>535.55999999999995</v>
      </c>
      <c r="J169" s="79"/>
      <c r="K169" s="125">
        <f t="shared" si="39"/>
        <v>535.55999999999995</v>
      </c>
      <c r="L169" s="79"/>
      <c r="M169" s="125">
        <f t="shared" si="32"/>
        <v>535.55999999999995</v>
      </c>
      <c r="N169" s="79"/>
      <c r="O169" s="125">
        <f t="shared" si="45"/>
        <v>535.55999999999995</v>
      </c>
      <c r="P169" s="79"/>
      <c r="Q169" s="125">
        <f t="shared" si="46"/>
        <v>535.55999999999995</v>
      </c>
      <c r="R169" s="79"/>
      <c r="S169" s="125">
        <f t="shared" si="47"/>
        <v>535.55999999999995</v>
      </c>
      <c r="T169" s="79"/>
      <c r="U169" s="125">
        <f t="shared" si="48"/>
        <v>535.55999999999995</v>
      </c>
    </row>
    <row r="170" spans="1:21" ht="13.9" customHeight="1">
      <c r="A170" s="44" t="s">
        <v>84</v>
      </c>
      <c r="B170" s="88" t="s">
        <v>190</v>
      </c>
      <c r="C170" s="40" t="s">
        <v>119</v>
      </c>
      <c r="D170" s="40" t="s">
        <v>113</v>
      </c>
      <c r="E170" s="103" t="s">
        <v>228</v>
      </c>
      <c r="F170" s="48"/>
      <c r="G170" s="79">
        <f>G171</f>
        <v>535.55999999999995</v>
      </c>
      <c r="H170" s="79">
        <f>H171</f>
        <v>0</v>
      </c>
      <c r="I170" s="125">
        <f t="shared" si="38"/>
        <v>535.55999999999995</v>
      </c>
      <c r="J170" s="79">
        <f>J171</f>
        <v>0</v>
      </c>
      <c r="K170" s="125">
        <f t="shared" si="39"/>
        <v>535.55999999999995</v>
      </c>
      <c r="L170" s="79">
        <f>L171</f>
        <v>0</v>
      </c>
      <c r="M170" s="125">
        <f t="shared" si="32"/>
        <v>535.55999999999995</v>
      </c>
      <c r="N170" s="79">
        <f>N171</f>
        <v>0</v>
      </c>
      <c r="O170" s="125">
        <f t="shared" si="45"/>
        <v>535.55999999999995</v>
      </c>
      <c r="P170" s="79">
        <f>P171</f>
        <v>0</v>
      </c>
      <c r="Q170" s="125">
        <f t="shared" si="46"/>
        <v>535.55999999999995</v>
      </c>
      <c r="R170" s="79">
        <f>R171</f>
        <v>0</v>
      </c>
      <c r="S170" s="125">
        <f t="shared" si="47"/>
        <v>535.55999999999995</v>
      </c>
      <c r="T170" s="79">
        <f>T171</f>
        <v>18.36</v>
      </c>
      <c r="U170" s="125">
        <f t="shared" si="48"/>
        <v>553.91999999999996</v>
      </c>
    </row>
    <row r="171" spans="1:21" ht="21" customHeight="1">
      <c r="A171" s="44" t="s">
        <v>78</v>
      </c>
      <c r="B171" s="88" t="s">
        <v>190</v>
      </c>
      <c r="C171" s="40" t="s">
        <v>119</v>
      </c>
      <c r="D171" s="40" t="s">
        <v>113</v>
      </c>
      <c r="E171" s="58" t="s">
        <v>228</v>
      </c>
      <c r="F171" s="106" t="s">
        <v>176</v>
      </c>
      <c r="G171" s="79">
        <f>G172+G173+G174</f>
        <v>535.55999999999995</v>
      </c>
      <c r="H171" s="79">
        <f>H172+H173+H178+H179+H180+H181</f>
        <v>0</v>
      </c>
      <c r="I171" s="125">
        <f t="shared" si="38"/>
        <v>535.55999999999995</v>
      </c>
      <c r="J171" s="79">
        <f>J172+J173+J178+J179+J180+J181</f>
        <v>0</v>
      </c>
      <c r="K171" s="125">
        <f t="shared" si="39"/>
        <v>535.55999999999995</v>
      </c>
      <c r="L171" s="79">
        <f>L172+L173+L178+L179+L180+L181</f>
        <v>0</v>
      </c>
      <c r="M171" s="129">
        <f t="shared" si="32"/>
        <v>535.55999999999995</v>
      </c>
      <c r="N171" s="79">
        <f>N172+N173+N178+N179+N180+N181</f>
        <v>0</v>
      </c>
      <c r="O171" s="129">
        <f t="shared" si="45"/>
        <v>535.55999999999995</v>
      </c>
      <c r="P171" s="79">
        <f>P172+P173+P178+P179+P180+P181</f>
        <v>0</v>
      </c>
      <c r="Q171" s="129">
        <f t="shared" si="46"/>
        <v>535.55999999999995</v>
      </c>
      <c r="R171" s="79">
        <f>R172+R173+R178+R179+R180+R181</f>
        <v>0</v>
      </c>
      <c r="S171" s="129">
        <f t="shared" si="47"/>
        <v>535.55999999999995</v>
      </c>
      <c r="T171" s="79">
        <f>T172+T173+T174</f>
        <v>18.36</v>
      </c>
      <c r="U171" s="125">
        <f t="shared" si="48"/>
        <v>553.91999999999996</v>
      </c>
    </row>
    <row r="172" spans="1:21">
      <c r="A172" s="44" t="s">
        <v>79</v>
      </c>
      <c r="B172" s="88" t="s">
        <v>190</v>
      </c>
      <c r="C172" s="40" t="s">
        <v>119</v>
      </c>
      <c r="D172" s="40" t="s">
        <v>113</v>
      </c>
      <c r="E172" s="58" t="s">
        <v>228</v>
      </c>
      <c r="F172" s="40" t="s">
        <v>152</v>
      </c>
      <c r="G172" s="79">
        <v>408.46</v>
      </c>
      <c r="H172" s="79">
        <v>0</v>
      </c>
      <c r="I172" s="125">
        <f t="shared" si="38"/>
        <v>408.46</v>
      </c>
      <c r="J172" s="79">
        <v>0</v>
      </c>
      <c r="K172" s="125">
        <f t="shared" si="39"/>
        <v>408.46</v>
      </c>
      <c r="L172" s="79">
        <v>0</v>
      </c>
      <c r="M172" s="125">
        <f t="shared" si="32"/>
        <v>408.46</v>
      </c>
      <c r="N172" s="79">
        <v>0</v>
      </c>
      <c r="O172" s="125">
        <f t="shared" si="45"/>
        <v>408.46</v>
      </c>
      <c r="P172" s="79">
        <v>0</v>
      </c>
      <c r="Q172" s="125">
        <f t="shared" si="46"/>
        <v>408.46</v>
      </c>
      <c r="R172" s="79">
        <v>0</v>
      </c>
      <c r="S172" s="125">
        <f t="shared" si="47"/>
        <v>408.46</v>
      </c>
      <c r="T172" s="79">
        <v>17.559999999999999</v>
      </c>
      <c r="U172" s="125">
        <f t="shared" si="48"/>
        <v>426.02</v>
      </c>
    </row>
    <row r="173" spans="1:21" ht="28.15" customHeight="1">
      <c r="A173" s="44" t="s">
        <v>183</v>
      </c>
      <c r="B173" s="88" t="s">
        <v>190</v>
      </c>
      <c r="C173" s="40" t="s">
        <v>119</v>
      </c>
      <c r="D173" s="40" t="s">
        <v>113</v>
      </c>
      <c r="E173" s="58" t="s">
        <v>228</v>
      </c>
      <c r="F173" s="40" t="s">
        <v>153</v>
      </c>
      <c r="G173" s="79">
        <v>3.1</v>
      </c>
      <c r="H173" s="79">
        <v>0</v>
      </c>
      <c r="I173" s="125">
        <f t="shared" si="38"/>
        <v>3.1</v>
      </c>
      <c r="J173" s="79">
        <v>0</v>
      </c>
      <c r="K173" s="125">
        <f t="shared" si="39"/>
        <v>3.1</v>
      </c>
      <c r="L173" s="79">
        <v>0</v>
      </c>
      <c r="M173" s="125">
        <f t="shared" si="32"/>
        <v>3.1</v>
      </c>
      <c r="N173" s="79">
        <v>0</v>
      </c>
      <c r="O173" s="125">
        <f t="shared" si="45"/>
        <v>3.1</v>
      </c>
      <c r="P173" s="79">
        <v>0</v>
      </c>
      <c r="Q173" s="125">
        <f t="shared" si="46"/>
        <v>3.1</v>
      </c>
      <c r="R173" s="79">
        <v>0</v>
      </c>
      <c r="S173" s="125">
        <f t="shared" si="47"/>
        <v>3.1</v>
      </c>
      <c r="T173" s="79">
        <v>0</v>
      </c>
      <c r="U173" s="125">
        <f t="shared" si="48"/>
        <v>3.1</v>
      </c>
    </row>
    <row r="174" spans="1:21" ht="28.15" customHeight="1">
      <c r="A174" s="44" t="s">
        <v>80</v>
      </c>
      <c r="B174" s="88" t="s">
        <v>190</v>
      </c>
      <c r="C174" s="40" t="s">
        <v>119</v>
      </c>
      <c r="D174" s="40" t="s">
        <v>113</v>
      </c>
      <c r="E174" s="58" t="s">
        <v>228</v>
      </c>
      <c r="F174" s="40" t="s">
        <v>5</v>
      </c>
      <c r="G174" s="79">
        <v>124</v>
      </c>
      <c r="H174" s="79"/>
      <c r="I174" s="125">
        <f t="shared" si="38"/>
        <v>124</v>
      </c>
      <c r="J174" s="79"/>
      <c r="K174" s="125">
        <f t="shared" si="39"/>
        <v>124</v>
      </c>
      <c r="L174" s="79"/>
      <c r="M174" s="125">
        <f t="shared" si="32"/>
        <v>124</v>
      </c>
      <c r="N174" s="79"/>
      <c r="O174" s="125">
        <f t="shared" si="45"/>
        <v>124</v>
      </c>
      <c r="P174" s="79"/>
      <c r="Q174" s="125">
        <f t="shared" si="46"/>
        <v>124</v>
      </c>
      <c r="R174" s="79"/>
      <c r="S174" s="125">
        <f t="shared" si="47"/>
        <v>124</v>
      </c>
      <c r="T174" s="79">
        <v>0.8</v>
      </c>
      <c r="U174" s="125">
        <f t="shared" si="48"/>
        <v>124.8</v>
      </c>
    </row>
    <row r="175" spans="1:21" ht="28.15" hidden="1" customHeight="1">
      <c r="A175" s="44" t="s">
        <v>82</v>
      </c>
      <c r="B175" s="88" t="s">
        <v>190</v>
      </c>
      <c r="C175" s="40" t="s">
        <v>119</v>
      </c>
      <c r="D175" s="40" t="s">
        <v>113</v>
      </c>
      <c r="E175" s="115" t="s">
        <v>81</v>
      </c>
      <c r="F175" s="40"/>
      <c r="G175" s="79"/>
      <c r="H175" s="79"/>
      <c r="I175" s="125">
        <f t="shared" si="38"/>
        <v>0</v>
      </c>
      <c r="J175" s="79"/>
      <c r="K175" s="125">
        <f t="shared" si="39"/>
        <v>0</v>
      </c>
      <c r="L175" s="79"/>
      <c r="M175" s="125">
        <f t="shared" si="32"/>
        <v>0</v>
      </c>
      <c r="N175" s="79"/>
      <c r="O175" s="125">
        <f t="shared" si="45"/>
        <v>0</v>
      </c>
      <c r="P175" s="79"/>
      <c r="Q175" s="125">
        <f t="shared" si="46"/>
        <v>0</v>
      </c>
      <c r="R175" s="79"/>
      <c r="S175" s="125">
        <f t="shared" si="47"/>
        <v>0</v>
      </c>
      <c r="T175" s="79"/>
      <c r="U175" s="125">
        <f t="shared" si="48"/>
        <v>0</v>
      </c>
    </row>
    <row r="176" spans="1:21" ht="28.15" hidden="1" customHeight="1">
      <c r="A176" s="44" t="s">
        <v>193</v>
      </c>
      <c r="B176" s="88" t="s">
        <v>190</v>
      </c>
      <c r="C176" s="40" t="s">
        <v>119</v>
      </c>
      <c r="D176" s="40" t="s">
        <v>113</v>
      </c>
      <c r="E176" s="115" t="s">
        <v>81</v>
      </c>
      <c r="F176" s="40" t="s">
        <v>23</v>
      </c>
      <c r="G176" s="79">
        <f>G178+G179</f>
        <v>51</v>
      </c>
      <c r="H176" s="79"/>
      <c r="I176" s="125">
        <f t="shared" si="38"/>
        <v>51</v>
      </c>
      <c r="J176" s="79"/>
      <c r="K176" s="125">
        <f t="shared" si="39"/>
        <v>51</v>
      </c>
      <c r="L176" s="79"/>
      <c r="M176" s="125">
        <f t="shared" si="32"/>
        <v>51</v>
      </c>
      <c r="N176" s="79"/>
      <c r="O176" s="125">
        <f t="shared" si="45"/>
        <v>51</v>
      </c>
      <c r="P176" s="79"/>
      <c r="Q176" s="125">
        <f t="shared" si="46"/>
        <v>51</v>
      </c>
      <c r="R176" s="79"/>
      <c r="S176" s="125">
        <f t="shared" si="47"/>
        <v>51</v>
      </c>
      <c r="T176" s="79"/>
      <c r="U176" s="125">
        <f t="shared" si="48"/>
        <v>51</v>
      </c>
    </row>
    <row r="177" spans="1:21" ht="18.75" customHeight="1">
      <c r="A177" s="44" t="s">
        <v>85</v>
      </c>
      <c r="B177" s="88" t="s">
        <v>190</v>
      </c>
      <c r="C177" s="40" t="s">
        <v>119</v>
      </c>
      <c r="D177" s="40" t="s">
        <v>113</v>
      </c>
      <c r="E177" s="58" t="s">
        <v>229</v>
      </c>
      <c r="F177" s="40"/>
      <c r="G177" s="79">
        <f>G178+G179</f>
        <v>51</v>
      </c>
      <c r="H177" s="79"/>
      <c r="I177" s="125">
        <f t="shared" si="38"/>
        <v>51</v>
      </c>
      <c r="J177" s="79"/>
      <c r="K177" s="125">
        <f t="shared" si="39"/>
        <v>51</v>
      </c>
      <c r="L177" s="79"/>
      <c r="M177" s="125">
        <f t="shared" si="32"/>
        <v>51</v>
      </c>
      <c r="N177" s="79"/>
      <c r="O177" s="125">
        <f t="shared" si="45"/>
        <v>51</v>
      </c>
      <c r="P177" s="79"/>
      <c r="Q177" s="125">
        <f t="shared" si="46"/>
        <v>51</v>
      </c>
      <c r="R177" s="79"/>
      <c r="S177" s="125">
        <f t="shared" si="47"/>
        <v>51</v>
      </c>
      <c r="T177" s="79">
        <f>T178+T179</f>
        <v>0</v>
      </c>
      <c r="U177" s="125">
        <f t="shared" si="48"/>
        <v>51</v>
      </c>
    </row>
    <row r="178" spans="1:21" ht="25.5">
      <c r="A178" s="44" t="s">
        <v>131</v>
      </c>
      <c r="B178" s="88" t="s">
        <v>190</v>
      </c>
      <c r="C178" s="40" t="s">
        <v>119</v>
      </c>
      <c r="D178" s="40" t="s">
        <v>113</v>
      </c>
      <c r="E178" s="58" t="s">
        <v>229</v>
      </c>
      <c r="F178" s="40" t="s">
        <v>132</v>
      </c>
      <c r="G178" s="79">
        <v>18</v>
      </c>
      <c r="H178" s="79">
        <v>0</v>
      </c>
      <c r="I178" s="125">
        <f t="shared" si="38"/>
        <v>18</v>
      </c>
      <c r="J178" s="79">
        <v>0</v>
      </c>
      <c r="K178" s="125">
        <f t="shared" si="39"/>
        <v>18</v>
      </c>
      <c r="L178" s="79">
        <v>0</v>
      </c>
      <c r="M178" s="125">
        <f t="shared" si="32"/>
        <v>18</v>
      </c>
      <c r="N178" s="79">
        <v>0</v>
      </c>
      <c r="O178" s="125">
        <f t="shared" si="45"/>
        <v>18</v>
      </c>
      <c r="P178" s="79">
        <v>0</v>
      </c>
      <c r="Q178" s="125">
        <f t="shared" si="46"/>
        <v>18</v>
      </c>
      <c r="R178" s="79">
        <v>0</v>
      </c>
      <c r="S178" s="125">
        <f t="shared" si="47"/>
        <v>18</v>
      </c>
      <c r="T178" s="79">
        <v>0</v>
      </c>
      <c r="U178" s="125">
        <f t="shared" si="48"/>
        <v>18</v>
      </c>
    </row>
    <row r="179" spans="1:21" ht="26.45" customHeight="1">
      <c r="A179" s="44" t="s">
        <v>181</v>
      </c>
      <c r="B179" s="88" t="s">
        <v>190</v>
      </c>
      <c r="C179" s="40" t="s">
        <v>119</v>
      </c>
      <c r="D179" s="40" t="s">
        <v>113</v>
      </c>
      <c r="E179" s="58" t="s">
        <v>229</v>
      </c>
      <c r="F179" s="40" t="s">
        <v>133</v>
      </c>
      <c r="G179" s="79">
        <f>0.5+5+12+6.5+9</f>
        <v>33</v>
      </c>
      <c r="H179" s="79">
        <v>0</v>
      </c>
      <c r="I179" s="125">
        <f t="shared" si="38"/>
        <v>33</v>
      </c>
      <c r="J179" s="79">
        <v>0</v>
      </c>
      <c r="K179" s="125">
        <f t="shared" si="39"/>
        <v>33</v>
      </c>
      <c r="L179" s="79">
        <v>0</v>
      </c>
      <c r="M179" s="125">
        <f t="shared" si="32"/>
        <v>33</v>
      </c>
      <c r="N179" s="79">
        <v>0</v>
      </c>
      <c r="O179" s="125">
        <f t="shared" si="45"/>
        <v>33</v>
      </c>
      <c r="P179" s="79">
        <v>0</v>
      </c>
      <c r="Q179" s="125">
        <f t="shared" si="46"/>
        <v>33</v>
      </c>
      <c r="R179" s="79">
        <v>0</v>
      </c>
      <c r="S179" s="125">
        <f t="shared" si="47"/>
        <v>33</v>
      </c>
      <c r="T179" s="79">
        <v>0</v>
      </c>
      <c r="U179" s="125">
        <f t="shared" si="48"/>
        <v>33</v>
      </c>
    </row>
    <row r="180" spans="1:21" ht="16.899999999999999" hidden="1" customHeight="1">
      <c r="A180" s="44" t="s">
        <v>154</v>
      </c>
      <c r="B180" s="88" t="s">
        <v>190</v>
      </c>
      <c r="C180" s="40" t="s">
        <v>119</v>
      </c>
      <c r="D180" s="40" t="s">
        <v>113</v>
      </c>
      <c r="E180" s="58" t="s">
        <v>32</v>
      </c>
      <c r="F180" s="40" t="s">
        <v>155</v>
      </c>
      <c r="G180" s="79"/>
      <c r="H180" s="79"/>
      <c r="I180" s="125">
        <f t="shared" si="38"/>
        <v>0</v>
      </c>
      <c r="J180" s="79"/>
      <c r="K180" s="125">
        <f t="shared" si="39"/>
        <v>0</v>
      </c>
      <c r="L180" s="79"/>
      <c r="M180" s="125">
        <f t="shared" si="32"/>
        <v>0</v>
      </c>
      <c r="N180" s="79"/>
      <c r="O180" s="125">
        <f t="shared" si="45"/>
        <v>0</v>
      </c>
      <c r="P180" s="79"/>
      <c r="Q180" s="125">
        <f t="shared" si="46"/>
        <v>0</v>
      </c>
      <c r="R180" s="79"/>
      <c r="S180" s="125">
        <f t="shared" si="47"/>
        <v>0</v>
      </c>
      <c r="T180" s="79"/>
      <c r="U180" s="125">
        <f t="shared" si="48"/>
        <v>0</v>
      </c>
    </row>
    <row r="181" spans="1:21" ht="17.25" hidden="1" customHeight="1">
      <c r="A181" s="44" t="s">
        <v>134</v>
      </c>
      <c r="B181" s="88" t="s">
        <v>190</v>
      </c>
      <c r="C181" s="40" t="s">
        <v>119</v>
      </c>
      <c r="D181" s="40" t="s">
        <v>113</v>
      </c>
      <c r="E181" s="58" t="s">
        <v>32</v>
      </c>
      <c r="F181" s="40" t="s">
        <v>135</v>
      </c>
      <c r="G181" s="79"/>
      <c r="H181" s="79"/>
      <c r="I181" s="125">
        <f t="shared" si="38"/>
        <v>0</v>
      </c>
      <c r="J181" s="79"/>
      <c r="K181" s="125">
        <f t="shared" si="39"/>
        <v>0</v>
      </c>
      <c r="L181" s="79"/>
      <c r="M181" s="125">
        <f t="shared" ref="M181:M220" si="49">K181+L181</f>
        <v>0</v>
      </c>
      <c r="N181" s="79"/>
      <c r="O181" s="125">
        <f t="shared" si="45"/>
        <v>0</v>
      </c>
      <c r="P181" s="79"/>
      <c r="Q181" s="125">
        <f t="shared" si="46"/>
        <v>0</v>
      </c>
      <c r="R181" s="79"/>
      <c r="S181" s="125">
        <f t="shared" si="47"/>
        <v>0</v>
      </c>
      <c r="T181" s="79"/>
      <c r="U181" s="125">
        <f t="shared" si="48"/>
        <v>0</v>
      </c>
    </row>
    <row r="182" spans="1:21" ht="30" hidden="1" customHeight="1">
      <c r="A182" s="44" t="s">
        <v>75</v>
      </c>
      <c r="B182" s="88" t="s">
        <v>190</v>
      </c>
      <c r="C182" s="40" t="s">
        <v>119</v>
      </c>
      <c r="D182" s="40" t="s">
        <v>113</v>
      </c>
      <c r="E182" s="115" t="s">
        <v>76</v>
      </c>
      <c r="F182" s="48"/>
      <c r="G182" s="79"/>
      <c r="H182" s="79"/>
      <c r="I182" s="125">
        <f t="shared" si="38"/>
        <v>0</v>
      </c>
      <c r="J182" s="79"/>
      <c r="K182" s="125">
        <f t="shared" si="39"/>
        <v>0</v>
      </c>
      <c r="L182" s="79"/>
      <c r="M182" s="125">
        <f t="shared" si="49"/>
        <v>0</v>
      </c>
      <c r="N182" s="79"/>
      <c r="O182" s="125">
        <f t="shared" si="45"/>
        <v>0</v>
      </c>
      <c r="P182" s="79"/>
      <c r="Q182" s="125">
        <f t="shared" si="46"/>
        <v>0</v>
      </c>
      <c r="R182" s="79"/>
      <c r="S182" s="125">
        <f t="shared" si="47"/>
        <v>0</v>
      </c>
      <c r="T182" s="79"/>
      <c r="U182" s="125">
        <f t="shared" si="48"/>
        <v>0</v>
      </c>
    </row>
    <row r="183" spans="1:21" ht="43.9" hidden="1" customHeight="1">
      <c r="A183" s="44" t="s">
        <v>192</v>
      </c>
      <c r="B183" s="88" t="s">
        <v>190</v>
      </c>
      <c r="C183" s="40" t="s">
        <v>119</v>
      </c>
      <c r="D183" s="40" t="s">
        <v>113</v>
      </c>
      <c r="E183" s="115" t="s">
        <v>76</v>
      </c>
      <c r="F183" s="48" t="s">
        <v>191</v>
      </c>
      <c r="G183" s="79">
        <f>G185</f>
        <v>580</v>
      </c>
      <c r="H183" s="79"/>
      <c r="I183" s="125">
        <f t="shared" si="38"/>
        <v>580</v>
      </c>
      <c r="J183" s="79"/>
      <c r="K183" s="125">
        <f t="shared" si="39"/>
        <v>580</v>
      </c>
      <c r="L183" s="79"/>
      <c r="M183" s="125">
        <f t="shared" si="49"/>
        <v>580</v>
      </c>
      <c r="N183" s="79"/>
      <c r="O183" s="125">
        <f t="shared" si="45"/>
        <v>580</v>
      </c>
      <c r="P183" s="79"/>
      <c r="Q183" s="125">
        <f t="shared" si="46"/>
        <v>580</v>
      </c>
      <c r="R183" s="79"/>
      <c r="S183" s="125">
        <f t="shared" si="47"/>
        <v>580</v>
      </c>
      <c r="T183" s="79"/>
      <c r="U183" s="125">
        <f t="shared" si="48"/>
        <v>580</v>
      </c>
    </row>
    <row r="184" spans="1:21" ht="27.75" customHeight="1">
      <c r="A184" s="44" t="s">
        <v>86</v>
      </c>
      <c r="B184" s="88" t="s">
        <v>190</v>
      </c>
      <c r="C184" s="40" t="s">
        <v>119</v>
      </c>
      <c r="D184" s="40" t="s">
        <v>113</v>
      </c>
      <c r="E184" s="103" t="s">
        <v>230</v>
      </c>
      <c r="F184" s="40"/>
      <c r="G184" s="79">
        <f>G185</f>
        <v>580</v>
      </c>
      <c r="H184" s="79">
        <f>H185</f>
        <v>0</v>
      </c>
      <c r="I184" s="125">
        <f t="shared" si="38"/>
        <v>580</v>
      </c>
      <c r="J184" s="79">
        <f>J185</f>
        <v>0</v>
      </c>
      <c r="K184" s="125">
        <f t="shared" si="39"/>
        <v>580</v>
      </c>
      <c r="L184" s="79">
        <f>L185</f>
        <v>0</v>
      </c>
      <c r="M184" s="125">
        <f t="shared" si="49"/>
        <v>580</v>
      </c>
      <c r="N184" s="79">
        <f>N185</f>
        <v>0</v>
      </c>
      <c r="O184" s="125">
        <f t="shared" si="45"/>
        <v>580</v>
      </c>
      <c r="P184" s="79">
        <f>P185</f>
        <v>0</v>
      </c>
      <c r="Q184" s="125">
        <f t="shared" si="46"/>
        <v>580</v>
      </c>
      <c r="R184" s="79">
        <f>R185</f>
        <v>0</v>
      </c>
      <c r="S184" s="125">
        <f t="shared" si="47"/>
        <v>580</v>
      </c>
      <c r="T184" s="79">
        <f>T185</f>
        <v>30.6</v>
      </c>
      <c r="U184" s="125">
        <f t="shared" si="48"/>
        <v>610.6</v>
      </c>
    </row>
    <row r="185" spans="1:21" ht="18" customHeight="1">
      <c r="A185" s="44" t="s">
        <v>78</v>
      </c>
      <c r="B185" s="88" t="s">
        <v>190</v>
      </c>
      <c r="C185" s="40" t="s">
        <v>119</v>
      </c>
      <c r="D185" s="40" t="s">
        <v>113</v>
      </c>
      <c r="E185" s="58" t="s">
        <v>230</v>
      </c>
      <c r="F185" s="106" t="s">
        <v>176</v>
      </c>
      <c r="G185" s="79">
        <f>G186+G187+G188</f>
        <v>580</v>
      </c>
      <c r="H185" s="79"/>
      <c r="I185" s="125">
        <f t="shared" si="38"/>
        <v>580</v>
      </c>
      <c r="J185" s="79"/>
      <c r="K185" s="125">
        <f t="shared" si="39"/>
        <v>580</v>
      </c>
      <c r="L185" s="79"/>
      <c r="M185" s="125">
        <f t="shared" si="49"/>
        <v>580</v>
      </c>
      <c r="N185" s="79"/>
      <c r="O185" s="125">
        <f t="shared" si="45"/>
        <v>580</v>
      </c>
      <c r="P185" s="79"/>
      <c r="Q185" s="125">
        <f t="shared" si="46"/>
        <v>580</v>
      </c>
      <c r="R185" s="79"/>
      <c r="S185" s="125">
        <f t="shared" si="47"/>
        <v>580</v>
      </c>
      <c r="T185" s="79">
        <f>T186+T187+T188</f>
        <v>30.6</v>
      </c>
      <c r="U185" s="125">
        <f t="shared" si="48"/>
        <v>610.6</v>
      </c>
    </row>
    <row r="186" spans="1:21">
      <c r="A186" s="44" t="s">
        <v>79</v>
      </c>
      <c r="B186" s="88" t="s">
        <v>190</v>
      </c>
      <c r="C186" s="40" t="s">
        <v>119</v>
      </c>
      <c r="D186" s="40" t="s">
        <v>113</v>
      </c>
      <c r="E186" s="58" t="s">
        <v>230</v>
      </c>
      <c r="F186" s="40" t="s">
        <v>152</v>
      </c>
      <c r="G186" s="79">
        <v>445</v>
      </c>
      <c r="H186" s="79">
        <v>0</v>
      </c>
      <c r="I186" s="125">
        <f t="shared" si="38"/>
        <v>445</v>
      </c>
      <c r="J186" s="79">
        <v>0</v>
      </c>
      <c r="K186" s="125">
        <f t="shared" si="39"/>
        <v>445</v>
      </c>
      <c r="L186" s="79">
        <v>0</v>
      </c>
      <c r="M186" s="125">
        <f t="shared" si="49"/>
        <v>445</v>
      </c>
      <c r="N186" s="79">
        <v>0</v>
      </c>
      <c r="O186" s="125">
        <f t="shared" si="45"/>
        <v>445</v>
      </c>
      <c r="P186" s="79">
        <v>0</v>
      </c>
      <c r="Q186" s="125">
        <f t="shared" si="46"/>
        <v>445</v>
      </c>
      <c r="R186" s="79">
        <v>0</v>
      </c>
      <c r="S186" s="125">
        <f t="shared" si="47"/>
        <v>445</v>
      </c>
      <c r="T186" s="79">
        <v>28.85</v>
      </c>
      <c r="U186" s="125">
        <f t="shared" si="48"/>
        <v>473.85</v>
      </c>
    </row>
    <row r="187" spans="1:21" ht="29.25" customHeight="1">
      <c r="A187" s="44" t="s">
        <v>183</v>
      </c>
      <c r="B187" s="88" t="s">
        <v>190</v>
      </c>
      <c r="C187" s="40" t="s">
        <v>119</v>
      </c>
      <c r="D187" s="40" t="s">
        <v>113</v>
      </c>
      <c r="E187" s="58" t="s">
        <v>230</v>
      </c>
      <c r="F187" s="40" t="s">
        <v>153</v>
      </c>
      <c r="G187" s="79">
        <v>0</v>
      </c>
      <c r="H187" s="79"/>
      <c r="I187" s="125">
        <f t="shared" si="38"/>
        <v>0</v>
      </c>
      <c r="J187" s="79"/>
      <c r="K187" s="125">
        <f t="shared" si="39"/>
        <v>0</v>
      </c>
      <c r="L187" s="79"/>
      <c r="M187" s="125">
        <f t="shared" si="49"/>
        <v>0</v>
      </c>
      <c r="N187" s="79"/>
      <c r="O187" s="125">
        <f t="shared" si="45"/>
        <v>0</v>
      </c>
      <c r="P187" s="79"/>
      <c r="Q187" s="125">
        <f t="shared" si="46"/>
        <v>0</v>
      </c>
      <c r="R187" s="79"/>
      <c r="S187" s="125">
        <f t="shared" si="47"/>
        <v>0</v>
      </c>
      <c r="T187" s="79"/>
      <c r="U187" s="125">
        <f t="shared" si="48"/>
        <v>0</v>
      </c>
    </row>
    <row r="188" spans="1:21" ht="29.25" customHeight="1">
      <c r="A188" s="44" t="s">
        <v>80</v>
      </c>
      <c r="B188" s="88" t="s">
        <v>190</v>
      </c>
      <c r="C188" s="40" t="s">
        <v>119</v>
      </c>
      <c r="D188" s="40" t="s">
        <v>113</v>
      </c>
      <c r="E188" s="58" t="s">
        <v>230</v>
      </c>
      <c r="F188" s="40" t="s">
        <v>5</v>
      </c>
      <c r="G188" s="79">
        <v>135</v>
      </c>
      <c r="H188" s="79"/>
      <c r="I188" s="125">
        <f t="shared" si="38"/>
        <v>135</v>
      </c>
      <c r="J188" s="79"/>
      <c r="K188" s="125">
        <f t="shared" si="39"/>
        <v>135</v>
      </c>
      <c r="L188" s="79"/>
      <c r="M188" s="125">
        <f t="shared" si="49"/>
        <v>135</v>
      </c>
      <c r="N188" s="79"/>
      <c r="O188" s="125">
        <f t="shared" si="45"/>
        <v>135</v>
      </c>
      <c r="P188" s="79"/>
      <c r="Q188" s="125">
        <f t="shared" si="46"/>
        <v>135</v>
      </c>
      <c r="R188" s="79"/>
      <c r="S188" s="125">
        <f t="shared" si="47"/>
        <v>135</v>
      </c>
      <c r="T188" s="79">
        <v>1.75</v>
      </c>
      <c r="U188" s="125">
        <f t="shared" si="48"/>
        <v>136.75</v>
      </c>
    </row>
    <row r="189" spans="1:21" s="8" customFormat="1" ht="13.9" customHeight="1">
      <c r="A189" s="101" t="s">
        <v>462</v>
      </c>
      <c r="B189" s="98" t="s">
        <v>190</v>
      </c>
      <c r="C189" s="99" t="s">
        <v>119</v>
      </c>
      <c r="D189" s="99" t="s">
        <v>115</v>
      </c>
      <c r="E189" s="103"/>
      <c r="F189" s="99"/>
      <c r="G189" s="104"/>
      <c r="H189" s="104"/>
      <c r="I189" s="143"/>
      <c r="J189" s="104"/>
      <c r="K189" s="143"/>
      <c r="L189" s="104"/>
      <c r="M189" s="143"/>
      <c r="N189" s="104"/>
      <c r="O189" s="143"/>
      <c r="P189" s="104"/>
      <c r="Q189" s="143"/>
      <c r="R189" s="104"/>
      <c r="S189" s="143"/>
      <c r="T189" s="104">
        <f>T190</f>
        <v>40</v>
      </c>
      <c r="U189" s="143">
        <f>S189+T189</f>
        <v>40</v>
      </c>
    </row>
    <row r="190" spans="1:21" ht="29.25" customHeight="1">
      <c r="A190" s="44" t="s">
        <v>36</v>
      </c>
      <c r="B190" s="88" t="s">
        <v>190</v>
      </c>
      <c r="C190" s="40" t="s">
        <v>119</v>
      </c>
      <c r="D190" s="40" t="s">
        <v>115</v>
      </c>
      <c r="E190" s="58" t="s">
        <v>210</v>
      </c>
      <c r="F190" s="40"/>
      <c r="G190" s="79"/>
      <c r="H190" s="79"/>
      <c r="I190" s="125"/>
      <c r="J190" s="79"/>
      <c r="K190" s="125"/>
      <c r="L190" s="79"/>
      <c r="M190" s="125"/>
      <c r="N190" s="79"/>
      <c r="O190" s="125"/>
      <c r="P190" s="79"/>
      <c r="Q190" s="125"/>
      <c r="R190" s="79"/>
      <c r="S190" s="125"/>
      <c r="T190" s="79">
        <f>T191</f>
        <v>40</v>
      </c>
      <c r="U190" s="125">
        <f>S190+T190</f>
        <v>40</v>
      </c>
    </row>
    <row r="191" spans="1:21" ht="29.25" customHeight="1">
      <c r="A191" s="44" t="s">
        <v>464</v>
      </c>
      <c r="B191" s="88" t="s">
        <v>190</v>
      </c>
      <c r="C191" s="40" t="s">
        <v>119</v>
      </c>
      <c r="D191" s="40" t="s">
        <v>115</v>
      </c>
      <c r="E191" s="58" t="s">
        <v>463</v>
      </c>
      <c r="F191" s="40"/>
      <c r="G191" s="79"/>
      <c r="H191" s="79"/>
      <c r="I191" s="125"/>
      <c r="J191" s="79"/>
      <c r="K191" s="125"/>
      <c r="L191" s="79"/>
      <c r="M191" s="125"/>
      <c r="N191" s="79"/>
      <c r="O191" s="125"/>
      <c r="P191" s="79"/>
      <c r="Q191" s="125"/>
      <c r="R191" s="79"/>
      <c r="S191" s="125"/>
      <c r="T191" s="79">
        <f>T192</f>
        <v>40</v>
      </c>
      <c r="U191" s="125">
        <f>S191+T191</f>
        <v>40</v>
      </c>
    </row>
    <row r="192" spans="1:21" ht="29.25" customHeight="1">
      <c r="A192" s="44" t="s">
        <v>181</v>
      </c>
      <c r="B192" s="88" t="s">
        <v>190</v>
      </c>
      <c r="C192" s="40" t="s">
        <v>119</v>
      </c>
      <c r="D192" s="40" t="s">
        <v>115</v>
      </c>
      <c r="E192" s="58" t="s">
        <v>463</v>
      </c>
      <c r="F192" s="40" t="s">
        <v>133</v>
      </c>
      <c r="G192" s="79"/>
      <c r="H192" s="79"/>
      <c r="I192" s="125"/>
      <c r="J192" s="79"/>
      <c r="K192" s="125"/>
      <c r="L192" s="79"/>
      <c r="M192" s="125"/>
      <c r="N192" s="79"/>
      <c r="O192" s="125"/>
      <c r="P192" s="79"/>
      <c r="Q192" s="125"/>
      <c r="R192" s="79"/>
      <c r="S192" s="125"/>
      <c r="T192" s="79">
        <v>40</v>
      </c>
      <c r="U192" s="125">
        <f>S192+T192</f>
        <v>40</v>
      </c>
    </row>
    <row r="193" spans="1:21" ht="14.45" hidden="1" customHeight="1">
      <c r="A193" s="67" t="s">
        <v>195</v>
      </c>
      <c r="B193" s="88" t="s">
        <v>190</v>
      </c>
      <c r="C193" s="68" t="s">
        <v>119</v>
      </c>
      <c r="D193" s="68" t="s">
        <v>115</v>
      </c>
      <c r="E193" s="58"/>
      <c r="F193" s="68"/>
      <c r="G193" s="79">
        <f>G194</f>
        <v>0</v>
      </c>
      <c r="H193" s="79">
        <f>H194</f>
        <v>0</v>
      </c>
      <c r="I193" s="125">
        <f t="shared" si="38"/>
        <v>0</v>
      </c>
      <c r="J193" s="79">
        <f>J194</f>
        <v>0</v>
      </c>
      <c r="K193" s="125">
        <f t="shared" si="39"/>
        <v>0</v>
      </c>
      <c r="L193" s="79">
        <f>L194</f>
        <v>0</v>
      </c>
      <c r="M193" s="125">
        <f t="shared" si="49"/>
        <v>0</v>
      </c>
      <c r="N193" s="79">
        <f>N194</f>
        <v>0</v>
      </c>
      <c r="O193" s="125">
        <f t="shared" si="45"/>
        <v>0</v>
      </c>
      <c r="P193" s="79">
        <f>P194</f>
        <v>0</v>
      </c>
      <c r="Q193" s="125">
        <f t="shared" si="46"/>
        <v>0</v>
      </c>
      <c r="R193" s="79">
        <f>R194</f>
        <v>0</v>
      </c>
      <c r="S193" s="125">
        <f t="shared" si="47"/>
        <v>0</v>
      </c>
      <c r="T193" s="79">
        <f>T194</f>
        <v>0</v>
      </c>
      <c r="U193" s="125">
        <f t="shared" si="48"/>
        <v>0</v>
      </c>
    </row>
    <row r="194" spans="1:21" ht="38.25" hidden="1">
      <c r="A194" s="67" t="s">
        <v>109</v>
      </c>
      <c r="B194" s="88" t="s">
        <v>190</v>
      </c>
      <c r="C194" s="68" t="s">
        <v>119</v>
      </c>
      <c r="D194" s="68" t="s">
        <v>115</v>
      </c>
      <c r="E194" s="58"/>
      <c r="F194" s="68"/>
      <c r="G194" s="79"/>
      <c r="H194" s="79">
        <f>H195</f>
        <v>0</v>
      </c>
      <c r="I194" s="125">
        <f t="shared" si="38"/>
        <v>0</v>
      </c>
      <c r="J194" s="79">
        <f>J195</f>
        <v>0</v>
      </c>
      <c r="K194" s="125">
        <f t="shared" si="39"/>
        <v>0</v>
      </c>
      <c r="L194" s="79">
        <f>L195</f>
        <v>0</v>
      </c>
      <c r="M194" s="125">
        <f t="shared" si="49"/>
        <v>0</v>
      </c>
      <c r="N194" s="79">
        <f>N195</f>
        <v>0</v>
      </c>
      <c r="O194" s="125">
        <f t="shared" si="45"/>
        <v>0</v>
      </c>
      <c r="P194" s="79">
        <f>P195</f>
        <v>0</v>
      </c>
      <c r="Q194" s="125">
        <f t="shared" si="46"/>
        <v>0</v>
      </c>
      <c r="R194" s="79">
        <f>R195</f>
        <v>0</v>
      </c>
      <c r="S194" s="125">
        <f t="shared" si="47"/>
        <v>0</v>
      </c>
      <c r="T194" s="79">
        <f>T195</f>
        <v>0</v>
      </c>
      <c r="U194" s="125">
        <f t="shared" si="48"/>
        <v>0</v>
      </c>
    </row>
    <row r="195" spans="1:21" ht="29.45" hidden="1" customHeight="1">
      <c r="A195" s="44" t="s">
        <v>181</v>
      </c>
      <c r="B195" s="88" t="s">
        <v>190</v>
      </c>
      <c r="C195" s="68" t="s">
        <v>119</v>
      </c>
      <c r="D195" s="68" t="s">
        <v>115</v>
      </c>
      <c r="E195" s="58"/>
      <c r="F195" s="68" t="s">
        <v>133</v>
      </c>
      <c r="G195" s="79"/>
      <c r="H195" s="79">
        <v>0</v>
      </c>
      <c r="I195" s="125">
        <f t="shared" si="38"/>
        <v>0</v>
      </c>
      <c r="J195" s="79">
        <v>0</v>
      </c>
      <c r="K195" s="125">
        <f t="shared" si="39"/>
        <v>0</v>
      </c>
      <c r="L195" s="79">
        <v>0</v>
      </c>
      <c r="M195" s="125">
        <f t="shared" si="49"/>
        <v>0</v>
      </c>
      <c r="N195" s="79">
        <v>0</v>
      </c>
      <c r="O195" s="125">
        <f t="shared" si="45"/>
        <v>0</v>
      </c>
      <c r="P195" s="79">
        <v>0</v>
      </c>
      <c r="Q195" s="125">
        <f t="shared" si="46"/>
        <v>0</v>
      </c>
      <c r="R195" s="79">
        <v>0</v>
      </c>
      <c r="S195" s="125">
        <f t="shared" si="47"/>
        <v>0</v>
      </c>
      <c r="T195" s="79">
        <v>0</v>
      </c>
      <c r="U195" s="125">
        <f t="shared" si="48"/>
        <v>0</v>
      </c>
    </row>
    <row r="196" spans="1:21" ht="14.45" customHeight="1">
      <c r="A196" s="54" t="s">
        <v>160</v>
      </c>
      <c r="B196" s="84" t="s">
        <v>190</v>
      </c>
      <c r="C196" s="59" t="s">
        <v>161</v>
      </c>
      <c r="D196" s="59"/>
      <c r="E196" s="58"/>
      <c r="F196" s="59"/>
      <c r="G196" s="85">
        <f t="shared" ref="G196:T199" si="50">G197</f>
        <v>80</v>
      </c>
      <c r="H196" s="85">
        <f t="shared" si="50"/>
        <v>0</v>
      </c>
      <c r="I196" s="126">
        <f t="shared" si="38"/>
        <v>80</v>
      </c>
      <c r="J196" s="85">
        <f t="shared" si="50"/>
        <v>0</v>
      </c>
      <c r="K196" s="126">
        <f t="shared" si="39"/>
        <v>80</v>
      </c>
      <c r="L196" s="85">
        <f t="shared" si="50"/>
        <v>0</v>
      </c>
      <c r="M196" s="126">
        <f t="shared" si="49"/>
        <v>80</v>
      </c>
      <c r="N196" s="85">
        <f t="shared" si="50"/>
        <v>0</v>
      </c>
      <c r="O196" s="126">
        <f t="shared" si="45"/>
        <v>80</v>
      </c>
      <c r="P196" s="85">
        <f t="shared" si="50"/>
        <v>0</v>
      </c>
      <c r="Q196" s="126">
        <f t="shared" si="46"/>
        <v>80</v>
      </c>
      <c r="R196" s="85">
        <f t="shared" si="50"/>
        <v>0</v>
      </c>
      <c r="S196" s="126">
        <f t="shared" si="47"/>
        <v>80</v>
      </c>
      <c r="T196" s="85">
        <f t="shared" si="50"/>
        <v>0</v>
      </c>
      <c r="U196" s="126">
        <f t="shared" si="48"/>
        <v>80</v>
      </c>
    </row>
    <row r="197" spans="1:21" ht="13.15" customHeight="1">
      <c r="A197" s="62" t="s">
        <v>162</v>
      </c>
      <c r="B197" s="68" t="s">
        <v>190</v>
      </c>
      <c r="C197" s="38" t="s">
        <v>161</v>
      </c>
      <c r="D197" s="38" t="s">
        <v>113</v>
      </c>
      <c r="E197" s="58"/>
      <c r="F197" s="38"/>
      <c r="G197" s="79">
        <f t="shared" si="50"/>
        <v>80</v>
      </c>
      <c r="H197" s="79">
        <f t="shared" si="50"/>
        <v>0</v>
      </c>
      <c r="I197" s="125">
        <f t="shared" si="38"/>
        <v>80</v>
      </c>
      <c r="J197" s="79">
        <f t="shared" si="50"/>
        <v>0</v>
      </c>
      <c r="K197" s="125">
        <f t="shared" si="39"/>
        <v>80</v>
      </c>
      <c r="L197" s="79">
        <f t="shared" si="50"/>
        <v>0</v>
      </c>
      <c r="M197" s="125">
        <f t="shared" si="49"/>
        <v>80</v>
      </c>
      <c r="N197" s="79">
        <f t="shared" si="50"/>
        <v>0</v>
      </c>
      <c r="O197" s="125">
        <f t="shared" si="45"/>
        <v>80</v>
      </c>
      <c r="P197" s="79">
        <f t="shared" si="50"/>
        <v>0</v>
      </c>
      <c r="Q197" s="125">
        <f t="shared" si="46"/>
        <v>80</v>
      </c>
      <c r="R197" s="79">
        <f t="shared" si="50"/>
        <v>0</v>
      </c>
      <c r="S197" s="125">
        <f t="shared" si="47"/>
        <v>80</v>
      </c>
      <c r="T197" s="79">
        <f t="shared" si="50"/>
        <v>0</v>
      </c>
      <c r="U197" s="125">
        <f t="shared" si="48"/>
        <v>80</v>
      </c>
    </row>
    <row r="198" spans="1:21" ht="29.25" customHeight="1">
      <c r="A198" s="45" t="s">
        <v>36</v>
      </c>
      <c r="B198" s="68" t="s">
        <v>190</v>
      </c>
      <c r="C198" s="40" t="s">
        <v>161</v>
      </c>
      <c r="D198" s="40" t="s">
        <v>113</v>
      </c>
      <c r="E198" s="58" t="s">
        <v>210</v>
      </c>
      <c r="F198" s="40"/>
      <c r="G198" s="79">
        <f t="shared" si="50"/>
        <v>80</v>
      </c>
      <c r="H198" s="79">
        <f t="shared" si="50"/>
        <v>0</v>
      </c>
      <c r="I198" s="125">
        <f t="shared" si="38"/>
        <v>80</v>
      </c>
      <c r="J198" s="79">
        <f t="shared" si="50"/>
        <v>0</v>
      </c>
      <c r="K198" s="125">
        <f t="shared" si="39"/>
        <v>80</v>
      </c>
      <c r="L198" s="79">
        <f t="shared" si="50"/>
        <v>0</v>
      </c>
      <c r="M198" s="125">
        <f t="shared" si="49"/>
        <v>80</v>
      </c>
      <c r="N198" s="79">
        <f t="shared" si="50"/>
        <v>0</v>
      </c>
      <c r="O198" s="125">
        <f t="shared" si="45"/>
        <v>80</v>
      </c>
      <c r="P198" s="79">
        <f t="shared" si="50"/>
        <v>0</v>
      </c>
      <c r="Q198" s="125">
        <f t="shared" si="46"/>
        <v>80</v>
      </c>
      <c r="R198" s="79">
        <f t="shared" si="50"/>
        <v>0</v>
      </c>
      <c r="S198" s="125">
        <f t="shared" si="47"/>
        <v>80</v>
      </c>
      <c r="T198" s="79">
        <f t="shared" si="50"/>
        <v>0</v>
      </c>
      <c r="U198" s="125">
        <f t="shared" si="48"/>
        <v>80</v>
      </c>
    </row>
    <row r="199" spans="1:21" ht="16.149999999999999" customHeight="1">
      <c r="A199" s="45" t="s">
        <v>163</v>
      </c>
      <c r="B199" s="68" t="s">
        <v>190</v>
      </c>
      <c r="C199" s="40" t="s">
        <v>161</v>
      </c>
      <c r="D199" s="40" t="s">
        <v>113</v>
      </c>
      <c r="E199" s="58" t="s">
        <v>231</v>
      </c>
      <c r="F199" s="40"/>
      <c r="G199" s="79">
        <f t="shared" si="50"/>
        <v>80</v>
      </c>
      <c r="H199" s="79">
        <f t="shared" si="50"/>
        <v>0</v>
      </c>
      <c r="I199" s="125">
        <f t="shared" si="38"/>
        <v>80</v>
      </c>
      <c r="J199" s="79">
        <f t="shared" si="50"/>
        <v>0</v>
      </c>
      <c r="K199" s="125">
        <f t="shared" si="39"/>
        <v>80</v>
      </c>
      <c r="L199" s="79">
        <f t="shared" si="50"/>
        <v>0</v>
      </c>
      <c r="M199" s="125">
        <f t="shared" si="49"/>
        <v>80</v>
      </c>
      <c r="N199" s="79">
        <f t="shared" si="50"/>
        <v>0</v>
      </c>
      <c r="O199" s="125">
        <f t="shared" si="45"/>
        <v>80</v>
      </c>
      <c r="P199" s="79">
        <f t="shared" si="50"/>
        <v>0</v>
      </c>
      <c r="Q199" s="125">
        <f t="shared" si="46"/>
        <v>80</v>
      </c>
      <c r="R199" s="79">
        <f t="shared" si="50"/>
        <v>0</v>
      </c>
      <c r="S199" s="125">
        <f t="shared" si="47"/>
        <v>80</v>
      </c>
      <c r="T199" s="79">
        <f t="shared" si="50"/>
        <v>0</v>
      </c>
      <c r="U199" s="125">
        <f t="shared" si="48"/>
        <v>80</v>
      </c>
    </row>
    <row r="200" spans="1:21" ht="13.9" customHeight="1">
      <c r="A200" s="34" t="s">
        <v>184</v>
      </c>
      <c r="B200" s="68" t="s">
        <v>190</v>
      </c>
      <c r="C200" s="40" t="s">
        <v>161</v>
      </c>
      <c r="D200" s="40" t="s">
        <v>113</v>
      </c>
      <c r="E200" s="58" t="s">
        <v>231</v>
      </c>
      <c r="F200" s="40" t="s">
        <v>164</v>
      </c>
      <c r="G200" s="97">
        <v>80</v>
      </c>
      <c r="H200" s="97">
        <v>0</v>
      </c>
      <c r="I200" s="125">
        <f t="shared" si="38"/>
        <v>80</v>
      </c>
      <c r="J200" s="97">
        <v>0</v>
      </c>
      <c r="K200" s="125">
        <f t="shared" si="39"/>
        <v>80</v>
      </c>
      <c r="L200" s="97">
        <v>0</v>
      </c>
      <c r="M200" s="125">
        <f t="shared" si="49"/>
        <v>80</v>
      </c>
      <c r="N200" s="97">
        <v>0</v>
      </c>
      <c r="O200" s="125">
        <f t="shared" si="45"/>
        <v>80</v>
      </c>
      <c r="P200" s="97">
        <v>0</v>
      </c>
      <c r="Q200" s="125">
        <f t="shared" si="46"/>
        <v>80</v>
      </c>
      <c r="R200" s="97">
        <v>0</v>
      </c>
      <c r="S200" s="125">
        <f t="shared" si="47"/>
        <v>80</v>
      </c>
      <c r="T200" s="97">
        <v>0</v>
      </c>
      <c r="U200" s="125">
        <f t="shared" si="48"/>
        <v>80</v>
      </c>
    </row>
    <row r="201" spans="1:21" s="22" customFormat="1" ht="14.45" customHeight="1">
      <c r="A201" s="50" t="s">
        <v>157</v>
      </c>
      <c r="B201" s="87" t="s">
        <v>190</v>
      </c>
      <c r="C201" s="59" t="s">
        <v>159</v>
      </c>
      <c r="D201" s="40"/>
      <c r="E201" s="58"/>
      <c r="F201" s="40"/>
      <c r="G201" s="81">
        <f t="shared" ref="G201:H203" si="51">G202</f>
        <v>127</v>
      </c>
      <c r="H201" s="81">
        <f t="shared" si="51"/>
        <v>0</v>
      </c>
      <c r="I201" s="126">
        <f t="shared" si="38"/>
        <v>127</v>
      </c>
      <c r="J201" s="81">
        <f>J202</f>
        <v>40</v>
      </c>
      <c r="K201" s="126">
        <f t="shared" si="39"/>
        <v>167</v>
      </c>
      <c r="L201" s="81">
        <f>L202</f>
        <v>0</v>
      </c>
      <c r="M201" s="126">
        <f t="shared" si="49"/>
        <v>167</v>
      </c>
      <c r="N201" s="81">
        <f>N202</f>
        <v>0</v>
      </c>
      <c r="O201" s="126">
        <f t="shared" si="45"/>
        <v>167</v>
      </c>
      <c r="P201" s="81">
        <f>P202</f>
        <v>0</v>
      </c>
      <c r="Q201" s="126">
        <f t="shared" si="46"/>
        <v>167</v>
      </c>
      <c r="R201" s="81">
        <f>R202</f>
        <v>30</v>
      </c>
      <c r="S201" s="126">
        <f t="shared" si="47"/>
        <v>197</v>
      </c>
      <c r="T201" s="81">
        <f>T202</f>
        <v>0</v>
      </c>
      <c r="U201" s="126">
        <f t="shared" si="48"/>
        <v>197</v>
      </c>
    </row>
    <row r="202" spans="1:21" s="8" customFormat="1" ht="14.45" customHeight="1">
      <c r="A202" s="53" t="s">
        <v>158</v>
      </c>
      <c r="B202" s="88" t="s">
        <v>190</v>
      </c>
      <c r="C202" s="38" t="s">
        <v>159</v>
      </c>
      <c r="D202" s="38" t="s">
        <v>114</v>
      </c>
      <c r="E202" s="58"/>
      <c r="F202" s="38"/>
      <c r="G202" s="78">
        <f t="shared" si="51"/>
        <v>127</v>
      </c>
      <c r="H202" s="78">
        <f t="shared" si="51"/>
        <v>0</v>
      </c>
      <c r="I202" s="125">
        <f t="shared" si="38"/>
        <v>127</v>
      </c>
      <c r="J202" s="78">
        <f>J203+J211</f>
        <v>40</v>
      </c>
      <c r="K202" s="125">
        <f t="shared" si="39"/>
        <v>167</v>
      </c>
      <c r="L202" s="78">
        <f>L203+L211</f>
        <v>0</v>
      </c>
      <c r="M202" s="125">
        <f t="shared" si="49"/>
        <v>167</v>
      </c>
      <c r="N202" s="78">
        <f>N203+N211</f>
        <v>0</v>
      </c>
      <c r="O202" s="125">
        <f t="shared" si="45"/>
        <v>167</v>
      </c>
      <c r="P202" s="78">
        <f>P203+P211</f>
        <v>0</v>
      </c>
      <c r="Q202" s="125">
        <f t="shared" si="46"/>
        <v>167</v>
      </c>
      <c r="R202" s="78">
        <f>R203+R211</f>
        <v>30</v>
      </c>
      <c r="S202" s="125">
        <f t="shared" si="47"/>
        <v>197</v>
      </c>
      <c r="T202" s="78">
        <f>T203+T211</f>
        <v>0</v>
      </c>
      <c r="U202" s="125">
        <f t="shared" si="48"/>
        <v>197</v>
      </c>
    </row>
    <row r="203" spans="1:21" s="8" customFormat="1" ht="42.75" customHeight="1">
      <c r="A203" s="121" t="s">
        <v>87</v>
      </c>
      <c r="B203" s="98" t="s">
        <v>190</v>
      </c>
      <c r="C203" s="99" t="s">
        <v>159</v>
      </c>
      <c r="D203" s="99" t="s">
        <v>114</v>
      </c>
      <c r="E203" s="103" t="s">
        <v>88</v>
      </c>
      <c r="F203" s="99"/>
      <c r="G203" s="104">
        <f t="shared" si="51"/>
        <v>127</v>
      </c>
      <c r="H203" s="104">
        <f t="shared" si="51"/>
        <v>0</v>
      </c>
      <c r="I203" s="125">
        <f t="shared" ref="I203:I221" si="52">G203+H203</f>
        <v>127</v>
      </c>
      <c r="J203" s="104">
        <f>J204</f>
        <v>0</v>
      </c>
      <c r="K203" s="125">
        <f t="shared" ref="K203:K221" si="53">I203+J203</f>
        <v>127</v>
      </c>
      <c r="L203" s="104">
        <f>L204</f>
        <v>0</v>
      </c>
      <c r="M203" s="125">
        <f t="shared" si="49"/>
        <v>127</v>
      </c>
      <c r="N203" s="104">
        <f>N204</f>
        <v>0</v>
      </c>
      <c r="O203" s="125">
        <f t="shared" si="45"/>
        <v>127</v>
      </c>
      <c r="P203" s="104">
        <f>P204</f>
        <v>0</v>
      </c>
      <c r="Q203" s="125">
        <f t="shared" si="46"/>
        <v>127</v>
      </c>
      <c r="R203" s="104">
        <f>R204</f>
        <v>0</v>
      </c>
      <c r="S203" s="125">
        <f t="shared" si="47"/>
        <v>127</v>
      </c>
      <c r="T203" s="104">
        <f>T204</f>
        <v>0</v>
      </c>
      <c r="U203" s="125">
        <f t="shared" si="48"/>
        <v>127</v>
      </c>
    </row>
    <row r="204" spans="1:21" ht="27" customHeight="1">
      <c r="A204" s="61" t="s">
        <v>90</v>
      </c>
      <c r="B204" s="88" t="s">
        <v>190</v>
      </c>
      <c r="C204" s="40" t="s">
        <v>159</v>
      </c>
      <c r="D204" s="40" t="s">
        <v>114</v>
      </c>
      <c r="E204" s="58" t="s">
        <v>89</v>
      </c>
      <c r="F204" s="40"/>
      <c r="G204" s="79">
        <f>G205+G207+G209</f>
        <v>127</v>
      </c>
      <c r="H204" s="79">
        <f>H210</f>
        <v>0</v>
      </c>
      <c r="I204" s="125">
        <f t="shared" si="52"/>
        <v>127</v>
      </c>
      <c r="J204" s="79">
        <f>J210</f>
        <v>0</v>
      </c>
      <c r="K204" s="125">
        <f t="shared" si="53"/>
        <v>127</v>
      </c>
      <c r="L204" s="79">
        <f>L210</f>
        <v>0</v>
      </c>
      <c r="M204" s="125">
        <f t="shared" si="49"/>
        <v>127</v>
      </c>
      <c r="N204" s="79">
        <f>N210</f>
        <v>0</v>
      </c>
      <c r="O204" s="125">
        <f t="shared" si="45"/>
        <v>127</v>
      </c>
      <c r="P204" s="79">
        <f>P210</f>
        <v>0</v>
      </c>
      <c r="Q204" s="125">
        <f t="shared" si="46"/>
        <v>127</v>
      </c>
      <c r="R204" s="79">
        <f>R210</f>
        <v>0</v>
      </c>
      <c r="S204" s="125">
        <f t="shared" si="47"/>
        <v>127</v>
      </c>
      <c r="T204" s="79">
        <f>T210</f>
        <v>0</v>
      </c>
      <c r="U204" s="125">
        <f t="shared" si="48"/>
        <v>127</v>
      </c>
    </row>
    <row r="205" spans="1:21" ht="27" customHeight="1">
      <c r="A205" s="61" t="s">
        <v>92</v>
      </c>
      <c r="B205" s="88" t="s">
        <v>190</v>
      </c>
      <c r="C205" s="40" t="s">
        <v>159</v>
      </c>
      <c r="D205" s="40" t="s">
        <v>114</v>
      </c>
      <c r="E205" s="58" t="s">
        <v>91</v>
      </c>
      <c r="F205" s="40"/>
      <c r="G205" s="79">
        <f>G206</f>
        <v>79</v>
      </c>
      <c r="H205" s="79"/>
      <c r="I205" s="125">
        <f t="shared" si="52"/>
        <v>79</v>
      </c>
      <c r="J205" s="79"/>
      <c r="K205" s="125">
        <f t="shared" si="53"/>
        <v>79</v>
      </c>
      <c r="L205" s="79"/>
      <c r="M205" s="125">
        <f t="shared" si="49"/>
        <v>79</v>
      </c>
      <c r="N205" s="79"/>
      <c r="O205" s="125">
        <f t="shared" si="45"/>
        <v>79</v>
      </c>
      <c r="P205" s="79"/>
      <c r="Q205" s="125">
        <f t="shared" si="46"/>
        <v>79</v>
      </c>
      <c r="R205" s="79"/>
      <c r="S205" s="125">
        <f t="shared" si="47"/>
        <v>79</v>
      </c>
      <c r="T205" s="79"/>
      <c r="U205" s="125">
        <f t="shared" si="48"/>
        <v>79</v>
      </c>
    </row>
    <row r="206" spans="1:21" ht="27" customHeight="1">
      <c r="A206" s="44" t="s">
        <v>181</v>
      </c>
      <c r="B206" s="88" t="s">
        <v>190</v>
      </c>
      <c r="C206" s="40" t="s">
        <v>159</v>
      </c>
      <c r="D206" s="40" t="s">
        <v>114</v>
      </c>
      <c r="E206" s="58" t="s">
        <v>91</v>
      </c>
      <c r="F206" s="40" t="s">
        <v>133</v>
      </c>
      <c r="G206" s="79">
        <v>79</v>
      </c>
      <c r="H206" s="79"/>
      <c r="I206" s="125">
        <f t="shared" si="52"/>
        <v>79</v>
      </c>
      <c r="J206" s="79"/>
      <c r="K206" s="125">
        <f t="shared" si="53"/>
        <v>79</v>
      </c>
      <c r="L206" s="79">
        <v>20.52</v>
      </c>
      <c r="M206" s="125">
        <f t="shared" si="49"/>
        <v>99.52</v>
      </c>
      <c r="N206" s="79">
        <v>-18.52</v>
      </c>
      <c r="O206" s="125">
        <f t="shared" si="45"/>
        <v>81</v>
      </c>
      <c r="P206" s="79"/>
      <c r="Q206" s="125">
        <f t="shared" si="46"/>
        <v>81</v>
      </c>
      <c r="R206" s="79"/>
      <c r="S206" s="125">
        <f t="shared" si="47"/>
        <v>81</v>
      </c>
      <c r="T206" s="79"/>
      <c r="U206" s="125">
        <f t="shared" si="48"/>
        <v>81</v>
      </c>
    </row>
    <row r="207" spans="1:21" ht="27" customHeight="1">
      <c r="A207" s="61" t="s">
        <v>94</v>
      </c>
      <c r="B207" s="88" t="s">
        <v>190</v>
      </c>
      <c r="C207" s="40" t="s">
        <v>159</v>
      </c>
      <c r="D207" s="40" t="s">
        <v>114</v>
      </c>
      <c r="E207" s="58" t="s">
        <v>93</v>
      </c>
      <c r="F207" s="40"/>
      <c r="G207" s="79">
        <f>G208</f>
        <v>48</v>
      </c>
      <c r="H207" s="79"/>
      <c r="I207" s="125">
        <f t="shared" si="52"/>
        <v>48</v>
      </c>
      <c r="J207" s="79"/>
      <c r="K207" s="125">
        <f t="shared" si="53"/>
        <v>48</v>
      </c>
      <c r="L207" s="79"/>
      <c r="M207" s="125">
        <f t="shared" si="49"/>
        <v>48</v>
      </c>
      <c r="N207" s="79"/>
      <c r="O207" s="125">
        <f t="shared" si="45"/>
        <v>48</v>
      </c>
      <c r="P207" s="79"/>
      <c r="Q207" s="125">
        <f t="shared" si="46"/>
        <v>48</v>
      </c>
      <c r="R207" s="79"/>
      <c r="S207" s="125">
        <f t="shared" si="47"/>
        <v>48</v>
      </c>
      <c r="T207" s="79"/>
      <c r="U207" s="125">
        <f t="shared" si="48"/>
        <v>48</v>
      </c>
    </row>
    <row r="208" spans="1:21" ht="27" customHeight="1">
      <c r="A208" s="44" t="s">
        <v>181</v>
      </c>
      <c r="B208" s="88" t="s">
        <v>190</v>
      </c>
      <c r="C208" s="40" t="s">
        <v>159</v>
      </c>
      <c r="D208" s="40" t="s">
        <v>114</v>
      </c>
      <c r="E208" s="58" t="s">
        <v>93</v>
      </c>
      <c r="F208" s="40" t="s">
        <v>133</v>
      </c>
      <c r="G208" s="79">
        <v>48</v>
      </c>
      <c r="H208" s="79"/>
      <c r="I208" s="125">
        <f t="shared" si="52"/>
        <v>48</v>
      </c>
      <c r="J208" s="79"/>
      <c r="K208" s="125">
        <f t="shared" si="53"/>
        <v>48</v>
      </c>
      <c r="L208" s="79">
        <v>-20.52</v>
      </c>
      <c r="M208" s="125">
        <f t="shared" si="49"/>
        <v>27.48</v>
      </c>
      <c r="N208" s="79">
        <v>18.52</v>
      </c>
      <c r="O208" s="125">
        <f t="shared" si="45"/>
        <v>46</v>
      </c>
      <c r="P208" s="79"/>
      <c r="Q208" s="125">
        <f t="shared" si="46"/>
        <v>46</v>
      </c>
      <c r="R208" s="79"/>
      <c r="S208" s="125">
        <f t="shared" si="47"/>
        <v>46</v>
      </c>
      <c r="T208" s="79"/>
      <c r="U208" s="125">
        <f t="shared" si="48"/>
        <v>46</v>
      </c>
    </row>
    <row r="209" spans="1:21" ht="19.5" hidden="1" customHeight="1">
      <c r="A209" s="44" t="s">
        <v>96</v>
      </c>
      <c r="B209" s="88" t="s">
        <v>190</v>
      </c>
      <c r="C209" s="40" t="s">
        <v>159</v>
      </c>
      <c r="D209" s="40" t="s">
        <v>114</v>
      </c>
      <c r="E209" s="58" t="s">
        <v>95</v>
      </c>
      <c r="F209" s="40"/>
      <c r="G209" s="79">
        <f>G210</f>
        <v>0</v>
      </c>
      <c r="H209" s="79"/>
      <c r="I209" s="125">
        <f t="shared" si="52"/>
        <v>0</v>
      </c>
      <c r="J209" s="79"/>
      <c r="K209" s="125">
        <f t="shared" si="53"/>
        <v>0</v>
      </c>
      <c r="L209" s="79"/>
      <c r="M209" s="125">
        <f t="shared" si="49"/>
        <v>0</v>
      </c>
      <c r="N209" s="79"/>
      <c r="O209" s="125">
        <f t="shared" si="45"/>
        <v>0</v>
      </c>
      <c r="P209" s="79"/>
      <c r="Q209" s="125">
        <f t="shared" si="46"/>
        <v>0</v>
      </c>
      <c r="R209" s="79"/>
      <c r="S209" s="125">
        <f t="shared" si="47"/>
        <v>0</v>
      </c>
      <c r="T209" s="79"/>
      <c r="U209" s="125">
        <f t="shared" si="48"/>
        <v>0</v>
      </c>
    </row>
    <row r="210" spans="1:21" ht="27.6" hidden="1" customHeight="1">
      <c r="A210" s="44" t="s">
        <v>181</v>
      </c>
      <c r="B210" s="88" t="s">
        <v>190</v>
      </c>
      <c r="C210" s="40" t="s">
        <v>159</v>
      </c>
      <c r="D210" s="40" t="s">
        <v>114</v>
      </c>
      <c r="E210" s="58" t="s">
        <v>95</v>
      </c>
      <c r="F210" s="40" t="s">
        <v>133</v>
      </c>
      <c r="G210" s="79">
        <v>0</v>
      </c>
      <c r="H210" s="79">
        <v>0</v>
      </c>
      <c r="I210" s="125">
        <f t="shared" si="52"/>
        <v>0</v>
      </c>
      <c r="J210" s="79">
        <v>0</v>
      </c>
      <c r="K210" s="125">
        <f t="shared" si="53"/>
        <v>0</v>
      </c>
      <c r="L210" s="79">
        <v>0</v>
      </c>
      <c r="M210" s="125">
        <f t="shared" si="49"/>
        <v>0</v>
      </c>
      <c r="N210" s="79">
        <v>0</v>
      </c>
      <c r="O210" s="125">
        <f t="shared" si="45"/>
        <v>0</v>
      </c>
      <c r="P210" s="79">
        <v>0</v>
      </c>
      <c r="Q210" s="125">
        <f t="shared" si="46"/>
        <v>0</v>
      </c>
      <c r="R210" s="79">
        <v>0</v>
      </c>
      <c r="S210" s="125">
        <f t="shared" si="47"/>
        <v>0</v>
      </c>
      <c r="T210" s="79">
        <v>0</v>
      </c>
      <c r="U210" s="125">
        <f t="shared" si="48"/>
        <v>0</v>
      </c>
    </row>
    <row r="211" spans="1:21" ht="27.6" customHeight="1">
      <c r="A211" s="45" t="s">
        <v>36</v>
      </c>
      <c r="B211" s="88" t="s">
        <v>190</v>
      </c>
      <c r="C211" s="40" t="s">
        <v>159</v>
      </c>
      <c r="D211" s="40" t="s">
        <v>114</v>
      </c>
      <c r="E211" s="58" t="s">
        <v>210</v>
      </c>
      <c r="F211" s="40"/>
      <c r="G211" s="79">
        <f>G212</f>
        <v>0</v>
      </c>
      <c r="H211" s="79">
        <f>H212</f>
        <v>0</v>
      </c>
      <c r="I211" s="125">
        <f t="shared" si="52"/>
        <v>0</v>
      </c>
      <c r="J211" s="79">
        <f>J212</f>
        <v>40</v>
      </c>
      <c r="K211" s="125">
        <f t="shared" si="53"/>
        <v>40</v>
      </c>
      <c r="L211" s="79">
        <f>L212</f>
        <v>0</v>
      </c>
      <c r="M211" s="125">
        <f t="shared" si="49"/>
        <v>40</v>
      </c>
      <c r="N211" s="79">
        <f>N212</f>
        <v>0</v>
      </c>
      <c r="O211" s="125">
        <f t="shared" si="45"/>
        <v>40</v>
      </c>
      <c r="P211" s="79">
        <f>P212</f>
        <v>0</v>
      </c>
      <c r="Q211" s="125">
        <f t="shared" si="46"/>
        <v>40</v>
      </c>
      <c r="R211" s="79">
        <f>R212</f>
        <v>30</v>
      </c>
      <c r="S211" s="125">
        <f t="shared" si="47"/>
        <v>70</v>
      </c>
      <c r="T211" s="79">
        <f>T212</f>
        <v>0</v>
      </c>
      <c r="U211" s="125">
        <f t="shared" si="48"/>
        <v>70</v>
      </c>
    </row>
    <row r="212" spans="1:21" ht="27.6" customHeight="1">
      <c r="A212" s="34" t="s">
        <v>249</v>
      </c>
      <c r="B212" s="88" t="s">
        <v>190</v>
      </c>
      <c r="C212" s="40" t="s">
        <v>159</v>
      </c>
      <c r="D212" s="40" t="s">
        <v>114</v>
      </c>
      <c r="E212" s="58" t="s">
        <v>250</v>
      </c>
      <c r="F212" s="40"/>
      <c r="G212" s="79">
        <f>G213</f>
        <v>0</v>
      </c>
      <c r="H212" s="79">
        <f>H213</f>
        <v>0</v>
      </c>
      <c r="I212" s="125">
        <f t="shared" si="52"/>
        <v>0</v>
      </c>
      <c r="J212" s="79">
        <f>J213</f>
        <v>40</v>
      </c>
      <c r="K212" s="125">
        <f t="shared" si="53"/>
        <v>40</v>
      </c>
      <c r="L212" s="79">
        <f>L213</f>
        <v>0</v>
      </c>
      <c r="M212" s="125">
        <f t="shared" si="49"/>
        <v>40</v>
      </c>
      <c r="N212" s="79">
        <f>N213</f>
        <v>0</v>
      </c>
      <c r="O212" s="125">
        <f t="shared" si="45"/>
        <v>40</v>
      </c>
      <c r="P212" s="79">
        <f>P213</f>
        <v>0</v>
      </c>
      <c r="Q212" s="125">
        <f t="shared" si="46"/>
        <v>40</v>
      </c>
      <c r="R212" s="79">
        <f>R213</f>
        <v>30</v>
      </c>
      <c r="S212" s="125">
        <f t="shared" si="47"/>
        <v>70</v>
      </c>
      <c r="T212" s="79">
        <f>T213</f>
        <v>0</v>
      </c>
      <c r="U212" s="125">
        <f t="shared" si="48"/>
        <v>70</v>
      </c>
    </row>
    <row r="213" spans="1:21" ht="27.6" customHeight="1">
      <c r="A213" s="44" t="s">
        <v>181</v>
      </c>
      <c r="B213" s="88" t="s">
        <v>190</v>
      </c>
      <c r="C213" s="40" t="s">
        <v>159</v>
      </c>
      <c r="D213" s="40" t="s">
        <v>114</v>
      </c>
      <c r="E213" s="58" t="s">
        <v>250</v>
      </c>
      <c r="F213" s="40" t="s">
        <v>133</v>
      </c>
      <c r="G213" s="79"/>
      <c r="H213" s="79"/>
      <c r="I213" s="125">
        <f t="shared" si="52"/>
        <v>0</v>
      </c>
      <c r="J213" s="79">
        <v>40</v>
      </c>
      <c r="K213" s="125">
        <f t="shared" si="53"/>
        <v>40</v>
      </c>
      <c r="L213" s="79"/>
      <c r="M213" s="125">
        <f t="shared" si="49"/>
        <v>40</v>
      </c>
      <c r="N213" s="79"/>
      <c r="O213" s="125">
        <f t="shared" si="45"/>
        <v>40</v>
      </c>
      <c r="P213" s="79"/>
      <c r="Q213" s="125">
        <f t="shared" si="46"/>
        <v>40</v>
      </c>
      <c r="R213" s="79">
        <v>30</v>
      </c>
      <c r="S213" s="125">
        <f t="shared" si="47"/>
        <v>70</v>
      </c>
      <c r="T213" s="79"/>
      <c r="U213" s="125">
        <f t="shared" si="48"/>
        <v>70</v>
      </c>
    </row>
    <row r="214" spans="1:21" s="22" customFormat="1" ht="39.6" customHeight="1">
      <c r="A214" s="63" t="s">
        <v>169</v>
      </c>
      <c r="B214" s="87" t="s">
        <v>190</v>
      </c>
      <c r="C214" s="59" t="s">
        <v>174</v>
      </c>
      <c r="D214" s="59"/>
      <c r="E214" s="58"/>
      <c r="F214" s="59"/>
      <c r="G214" s="83">
        <f>G215</f>
        <v>256.7</v>
      </c>
      <c r="H214" s="83">
        <f>H215</f>
        <v>0</v>
      </c>
      <c r="I214" s="126">
        <f t="shared" si="52"/>
        <v>256.7</v>
      </c>
      <c r="J214" s="83">
        <f>J215</f>
        <v>0</v>
      </c>
      <c r="K214" s="126">
        <f t="shared" si="53"/>
        <v>256.7</v>
      </c>
      <c r="L214" s="83">
        <f>L215</f>
        <v>0</v>
      </c>
      <c r="M214" s="126">
        <f t="shared" si="49"/>
        <v>256.7</v>
      </c>
      <c r="N214" s="83">
        <f>N215</f>
        <v>0</v>
      </c>
      <c r="O214" s="126">
        <f t="shared" si="45"/>
        <v>256.7</v>
      </c>
      <c r="P214" s="83">
        <f>P215</f>
        <v>0</v>
      </c>
      <c r="Q214" s="126">
        <f t="shared" si="46"/>
        <v>256.7</v>
      </c>
      <c r="R214" s="83">
        <f>R215</f>
        <v>0</v>
      </c>
      <c r="S214" s="126">
        <f t="shared" si="47"/>
        <v>256.7</v>
      </c>
      <c r="T214" s="83">
        <f>T215</f>
        <v>0</v>
      </c>
      <c r="U214" s="126">
        <f t="shared" si="48"/>
        <v>256.7</v>
      </c>
    </row>
    <row r="215" spans="1:21" s="8" customFormat="1" ht="15.75" customHeight="1">
      <c r="A215" s="32" t="s">
        <v>170</v>
      </c>
      <c r="B215" s="88" t="s">
        <v>190</v>
      </c>
      <c r="C215" s="38" t="s">
        <v>174</v>
      </c>
      <c r="D215" s="38" t="s">
        <v>116</v>
      </c>
      <c r="E215" s="58"/>
      <c r="F215" s="38"/>
      <c r="G215" s="78">
        <f>G217+G219+G220</f>
        <v>256.7</v>
      </c>
      <c r="H215" s="78">
        <f>H216</f>
        <v>0</v>
      </c>
      <c r="I215" s="125">
        <f t="shared" si="52"/>
        <v>256.7</v>
      </c>
      <c r="J215" s="78">
        <f>J216</f>
        <v>0</v>
      </c>
      <c r="K215" s="125">
        <f t="shared" si="53"/>
        <v>256.7</v>
      </c>
      <c r="L215" s="78">
        <f>L216</f>
        <v>0</v>
      </c>
      <c r="M215" s="125">
        <f t="shared" si="49"/>
        <v>256.7</v>
      </c>
      <c r="N215" s="78">
        <f>N216</f>
        <v>0</v>
      </c>
      <c r="O215" s="125">
        <f t="shared" si="45"/>
        <v>256.7</v>
      </c>
      <c r="P215" s="78">
        <f>P216</f>
        <v>0</v>
      </c>
      <c r="Q215" s="125">
        <f t="shared" si="46"/>
        <v>256.7</v>
      </c>
      <c r="R215" s="78">
        <f>R216</f>
        <v>0</v>
      </c>
      <c r="S215" s="125">
        <f t="shared" si="47"/>
        <v>256.7</v>
      </c>
      <c r="T215" s="78">
        <f>T216</f>
        <v>0</v>
      </c>
      <c r="U215" s="125">
        <f t="shared" si="48"/>
        <v>256.7</v>
      </c>
    </row>
    <row r="216" spans="1:21" ht="55.15" hidden="1" customHeight="1">
      <c r="A216" s="100" t="s">
        <v>171</v>
      </c>
      <c r="B216" s="88" t="s">
        <v>190</v>
      </c>
      <c r="C216" s="40" t="s">
        <v>174</v>
      </c>
      <c r="D216" s="40" t="s">
        <v>116</v>
      </c>
      <c r="E216" s="58" t="s">
        <v>35</v>
      </c>
      <c r="F216" s="40"/>
      <c r="G216" s="79"/>
      <c r="H216" s="79">
        <f>H217+H218+H219+H220</f>
        <v>0</v>
      </c>
      <c r="I216" s="125">
        <f t="shared" si="52"/>
        <v>0</v>
      </c>
      <c r="J216" s="79">
        <f>J217+J218+J219+J220</f>
        <v>0</v>
      </c>
      <c r="K216" s="125">
        <f t="shared" si="53"/>
        <v>0</v>
      </c>
      <c r="L216" s="79">
        <f>L217+L218+L219+L220</f>
        <v>0</v>
      </c>
      <c r="M216" s="125">
        <f t="shared" si="49"/>
        <v>0</v>
      </c>
      <c r="N216" s="79">
        <f>N217+N218+N219+N220</f>
        <v>0</v>
      </c>
      <c r="O216" s="125">
        <f t="shared" si="45"/>
        <v>0</v>
      </c>
      <c r="P216" s="79">
        <f>P217+P218+P219+P220</f>
        <v>0</v>
      </c>
      <c r="Q216" s="125">
        <f t="shared" si="46"/>
        <v>0</v>
      </c>
      <c r="R216" s="79">
        <f>R217+R218+R219+R220</f>
        <v>0</v>
      </c>
      <c r="S216" s="125">
        <f t="shared" si="47"/>
        <v>0</v>
      </c>
      <c r="T216" s="79">
        <f>T217+T218+T219+T220</f>
        <v>0</v>
      </c>
      <c r="U216" s="125">
        <f t="shared" si="48"/>
        <v>0</v>
      </c>
    </row>
    <row r="217" spans="1:21" ht="28.15" customHeight="1">
      <c r="A217" s="44" t="s">
        <v>235</v>
      </c>
      <c r="B217" s="88" t="s">
        <v>190</v>
      </c>
      <c r="C217" s="40" t="s">
        <v>174</v>
      </c>
      <c r="D217" s="40" t="s">
        <v>116</v>
      </c>
      <c r="E217" s="58" t="s">
        <v>232</v>
      </c>
      <c r="F217" s="40" t="s">
        <v>126</v>
      </c>
      <c r="G217" s="79">
        <v>118.2</v>
      </c>
      <c r="H217" s="79">
        <v>0</v>
      </c>
      <c r="I217" s="125">
        <f t="shared" si="52"/>
        <v>118.2</v>
      </c>
      <c r="J217" s="79">
        <v>0</v>
      </c>
      <c r="K217" s="125">
        <f t="shared" si="53"/>
        <v>118.2</v>
      </c>
      <c r="L217" s="79">
        <v>0</v>
      </c>
      <c r="M217" s="125">
        <f t="shared" si="49"/>
        <v>118.2</v>
      </c>
      <c r="N217" s="79">
        <v>0</v>
      </c>
      <c r="O217" s="125">
        <f t="shared" si="45"/>
        <v>118.2</v>
      </c>
      <c r="P217" s="79">
        <v>0</v>
      </c>
      <c r="Q217" s="125">
        <f t="shared" si="46"/>
        <v>118.2</v>
      </c>
      <c r="R217" s="79">
        <v>0</v>
      </c>
      <c r="S217" s="125">
        <f t="shared" si="47"/>
        <v>118.2</v>
      </c>
      <c r="T217" s="79">
        <v>0</v>
      </c>
      <c r="U217" s="125">
        <f t="shared" si="48"/>
        <v>118.2</v>
      </c>
    </row>
    <row r="218" spans="1:21" ht="32.25" hidden="1" customHeight="1">
      <c r="A218" s="44" t="s">
        <v>172</v>
      </c>
      <c r="B218" s="88" t="s">
        <v>190</v>
      </c>
      <c r="C218" s="40" t="s">
        <v>174</v>
      </c>
      <c r="D218" s="40" t="s">
        <v>116</v>
      </c>
      <c r="E218" s="58" t="s">
        <v>35</v>
      </c>
      <c r="F218" s="40" t="s">
        <v>126</v>
      </c>
      <c r="G218" s="79" t="e">
        <f>#REF!+#REF!</f>
        <v>#REF!</v>
      </c>
      <c r="H218" s="79"/>
      <c r="I218" s="125" t="e">
        <f t="shared" si="52"/>
        <v>#REF!</v>
      </c>
      <c r="J218" s="79"/>
      <c r="K218" s="125" t="e">
        <f t="shared" si="53"/>
        <v>#REF!</v>
      </c>
      <c r="L218" s="79"/>
      <c r="M218" s="125" t="e">
        <f t="shared" si="49"/>
        <v>#REF!</v>
      </c>
      <c r="N218" s="79"/>
      <c r="O218" s="125" t="e">
        <f t="shared" si="45"/>
        <v>#REF!</v>
      </c>
      <c r="P218" s="79"/>
      <c r="Q218" s="125" t="e">
        <f t="shared" si="46"/>
        <v>#REF!</v>
      </c>
      <c r="R218" s="79"/>
      <c r="S218" s="125" t="e">
        <f t="shared" si="47"/>
        <v>#REF!</v>
      </c>
      <c r="T218" s="79"/>
      <c r="U218" s="125" t="e">
        <f t="shared" si="48"/>
        <v>#REF!</v>
      </c>
    </row>
    <row r="219" spans="1:21" ht="28.9" customHeight="1">
      <c r="A219" s="44" t="s">
        <v>236</v>
      </c>
      <c r="B219" s="88" t="s">
        <v>190</v>
      </c>
      <c r="C219" s="40" t="s">
        <v>174</v>
      </c>
      <c r="D219" s="40" t="s">
        <v>116</v>
      </c>
      <c r="E219" s="58" t="s">
        <v>233</v>
      </c>
      <c r="F219" s="40" t="s">
        <v>126</v>
      </c>
      <c r="G219" s="79">
        <v>115.1</v>
      </c>
      <c r="H219" s="79">
        <v>0</v>
      </c>
      <c r="I219" s="125">
        <f t="shared" si="52"/>
        <v>115.1</v>
      </c>
      <c r="J219" s="79">
        <v>0</v>
      </c>
      <c r="K219" s="125">
        <f t="shared" si="53"/>
        <v>115.1</v>
      </c>
      <c r="L219" s="79">
        <v>0</v>
      </c>
      <c r="M219" s="125">
        <f t="shared" si="49"/>
        <v>115.1</v>
      </c>
      <c r="N219" s="79">
        <v>0</v>
      </c>
      <c r="O219" s="125">
        <f t="shared" si="45"/>
        <v>115.1</v>
      </c>
      <c r="P219" s="79">
        <v>0</v>
      </c>
      <c r="Q219" s="125">
        <f t="shared" si="46"/>
        <v>115.1</v>
      </c>
      <c r="R219" s="79">
        <v>0</v>
      </c>
      <c r="S219" s="125">
        <f t="shared" si="47"/>
        <v>115.1</v>
      </c>
      <c r="T219" s="79">
        <v>0</v>
      </c>
      <c r="U219" s="125">
        <f t="shared" si="48"/>
        <v>115.1</v>
      </c>
    </row>
    <row r="220" spans="1:21" ht="28.5" customHeight="1">
      <c r="A220" s="44" t="s">
        <v>237</v>
      </c>
      <c r="B220" s="88" t="s">
        <v>190</v>
      </c>
      <c r="C220" s="40" t="s">
        <v>174</v>
      </c>
      <c r="D220" s="40" t="s">
        <v>116</v>
      </c>
      <c r="E220" s="58" t="s">
        <v>234</v>
      </c>
      <c r="F220" s="40" t="s">
        <v>126</v>
      </c>
      <c r="G220" s="79">
        <v>23.4</v>
      </c>
      <c r="H220" s="79">
        <v>0</v>
      </c>
      <c r="I220" s="125">
        <f t="shared" si="52"/>
        <v>23.4</v>
      </c>
      <c r="J220" s="79">
        <v>0</v>
      </c>
      <c r="K220" s="125">
        <f t="shared" si="53"/>
        <v>23.4</v>
      </c>
      <c r="L220" s="79">
        <v>0</v>
      </c>
      <c r="M220" s="125">
        <f t="shared" si="49"/>
        <v>23.4</v>
      </c>
      <c r="N220" s="79">
        <v>0</v>
      </c>
      <c r="O220" s="125">
        <f t="shared" si="45"/>
        <v>23.4</v>
      </c>
      <c r="P220" s="79">
        <v>0</v>
      </c>
      <c r="Q220" s="125">
        <f t="shared" si="46"/>
        <v>23.4</v>
      </c>
      <c r="R220" s="79">
        <v>0</v>
      </c>
      <c r="S220" s="125">
        <f t="shared" si="47"/>
        <v>23.4</v>
      </c>
      <c r="T220" s="79">
        <v>0</v>
      </c>
      <c r="U220" s="125">
        <f t="shared" si="48"/>
        <v>23.4</v>
      </c>
    </row>
    <row r="221" spans="1:21" s="22" customFormat="1" ht="15.6" customHeight="1">
      <c r="A221" s="54" t="s">
        <v>173</v>
      </c>
      <c r="B221" s="89"/>
      <c r="C221" s="59"/>
      <c r="D221" s="59"/>
      <c r="E221" s="58"/>
      <c r="F221" s="59"/>
      <c r="G221" s="110">
        <f>G9+G65+G75+G82+G109+G141+G201+G214+G196</f>
        <v>19901.100000000002</v>
      </c>
      <c r="H221" s="81">
        <f>H9+H65+H75+H82+H109+H141+H201+H214+H196</f>
        <v>0</v>
      </c>
      <c r="I221" s="126">
        <f t="shared" si="52"/>
        <v>19901.100000000002</v>
      </c>
      <c r="J221" s="81">
        <f>J9+J65+J75+J82+J109+J141+J201+J214+J196</f>
        <v>288.74317999999994</v>
      </c>
      <c r="K221" s="135">
        <f t="shared" si="53"/>
        <v>20189.843180000003</v>
      </c>
      <c r="L221" s="81">
        <f>L9+L65+L75+L82+L109+L141+L201+L214+L196</f>
        <v>0</v>
      </c>
      <c r="M221" s="135">
        <f>K221+L221</f>
        <v>20189.843180000003</v>
      </c>
      <c r="N221" s="110">
        <f>N9+N65+N75+N82+N109+N141+N201+N214+N196</f>
        <v>2963.0619999999999</v>
      </c>
      <c r="O221" s="135">
        <f>M221+N221</f>
        <v>23152.905180000002</v>
      </c>
      <c r="P221" s="110">
        <f>P9+P65+P75+P82+P109+P141+P201+P214+P196</f>
        <v>0</v>
      </c>
      <c r="Q221" s="135">
        <f>O221+P221</f>
        <v>23152.905180000002</v>
      </c>
      <c r="R221" s="110">
        <f>R9+R65+R75+R82+R109+R141+R201+R214+R196</f>
        <v>30.3</v>
      </c>
      <c r="S221" s="135">
        <f>Q221+R221</f>
        <v>23183.205180000001</v>
      </c>
      <c r="T221" s="110">
        <f>T9+T65+T75+T82+T109+T141+T201+T214+T196</f>
        <v>414</v>
      </c>
      <c r="U221" s="135">
        <f>S221+T221</f>
        <v>23597.205180000001</v>
      </c>
    </row>
    <row r="223" spans="1:21" hidden="1">
      <c r="G223" s="91"/>
      <c r="H223" s="91"/>
      <c r="I223" s="91">
        <f>I221-G221</f>
        <v>0</v>
      </c>
      <c r="J223" s="91"/>
      <c r="K223" s="136">
        <f>K221-I221</f>
        <v>288.7431800000013</v>
      </c>
      <c r="L223" s="91"/>
      <c r="M223" s="138">
        <f>M221-K221</f>
        <v>0</v>
      </c>
      <c r="N223" s="91"/>
      <c r="O223" s="138">
        <f>O221-M221</f>
        <v>2963.0619999999981</v>
      </c>
      <c r="P223" s="91"/>
      <c r="Q223" s="138">
        <f>Q221-O221</f>
        <v>0</v>
      </c>
      <c r="R223" s="91"/>
      <c r="S223" s="138">
        <f>S221-Q221</f>
        <v>30.299999999999272</v>
      </c>
      <c r="T223" s="91"/>
      <c r="U223" s="138">
        <f>U221-S221</f>
        <v>414</v>
      </c>
    </row>
    <row r="224" spans="1:21"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</row>
    <row r="225" spans="2:21"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</row>
    <row r="227" spans="2:21"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</row>
    <row r="230" spans="2:21" s="8" customFormat="1">
      <c r="B230" s="27"/>
      <c r="C230" s="10"/>
      <c r="D230" s="1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</row>
    <row r="238" spans="2:21" s="8" customFormat="1">
      <c r="B238" s="27"/>
      <c r="C238" s="10"/>
      <c r="D238" s="1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</row>
    <row r="250" spans="2:21" s="8" customFormat="1">
      <c r="B250" s="27"/>
      <c r="C250" s="10"/>
      <c r="D250" s="1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</row>
    <row r="277" spans="2:21" s="8" customFormat="1">
      <c r="B277" s="27"/>
      <c r="C277" s="10"/>
      <c r="D277" s="1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</row>
    <row r="286" spans="2:21" s="8" customFormat="1">
      <c r="B286" s="27"/>
      <c r="C286" s="10"/>
      <c r="D286" s="1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</row>
    <row r="297" spans="2:5">
      <c r="B297" s="90"/>
      <c r="C297" s="11"/>
      <c r="D297" s="11"/>
      <c r="E297" s="2"/>
    </row>
    <row r="298" spans="2:5">
      <c r="B298" s="90"/>
      <c r="C298" s="11"/>
      <c r="D298" s="11"/>
      <c r="E298" s="2"/>
    </row>
    <row r="299" spans="2:5">
      <c r="B299" s="90"/>
      <c r="C299" s="11"/>
      <c r="D299" s="11"/>
      <c r="E299" s="2"/>
    </row>
    <row r="300" spans="2:5">
      <c r="B300" s="90"/>
      <c r="C300" s="11"/>
      <c r="D300" s="11"/>
      <c r="E300" s="2"/>
    </row>
    <row r="301" spans="2:5">
      <c r="B301" s="90"/>
      <c r="C301" s="11"/>
      <c r="D301" s="11"/>
      <c r="E301" s="2"/>
    </row>
  </sheetData>
  <mergeCells count="2">
    <mergeCell ref="C1:G1"/>
    <mergeCell ref="A5:U5"/>
  </mergeCells>
  <phoneticPr fontId="2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ист</vt:lpstr>
      <vt:lpstr>дох</vt:lpstr>
      <vt:lpstr>расх 16 г</vt:lpstr>
      <vt:lpstr>рба</vt:lpstr>
    </vt:vector>
  </TitlesOfParts>
  <Company>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oksana</cp:lastModifiedBy>
  <cp:lastPrinted>2016-09-29T00:23:47Z</cp:lastPrinted>
  <dcterms:created xsi:type="dcterms:W3CDTF">2007-12-24T02:44:39Z</dcterms:created>
  <dcterms:modified xsi:type="dcterms:W3CDTF">2016-10-26T08:08:05Z</dcterms:modified>
</cp:coreProperties>
</file>